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16807bc5d84d3d/Wargames/ADLG/ADLG -R/"/>
    </mc:Choice>
  </mc:AlternateContent>
  <xr:revisionPtr revIDLastSave="122" documentId="8_{67AC1F4B-E40B-4252-A06F-CE6FA39AD472}" xr6:coauthVersionLast="47" xr6:coauthVersionMax="47" xr10:uidLastSave="{75CB7C6E-3B33-48BC-B37C-56B11C29EB86}"/>
  <bookViews>
    <workbookView xWindow="-110" yWindow="-110" windowWidth="19420" windowHeight="10300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4" l="1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V15" i="1" s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41" i="1" l="1"/>
  <c r="V12" i="5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<sst xmlns="http://schemas.openxmlformats.org/spreadsheetml/2006/main" count="755" uniqueCount="336">
  <si>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</si>
  <si>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</si>
  <si>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</si>
  <si>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</si>
  <si>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</si>
  <si>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</si>
  <si>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</si>
  <si>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</si>
  <si>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</si>
  <si>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</si>
  <si>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</si>
  <si>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</si>
  <si>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</si>
  <si>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</si>
  <si>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</si>
  <si>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</si>
  <si>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</si>
  <si>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</si>
  <si>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</si>
  <si>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</si>
  <si>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</si>
  <si>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</si>
  <si>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</si>
  <si>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</si>
  <si>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</si>
  <si>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</si>
  <si>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</si>
  <si>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</si>
  <si>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</si>
  <si>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</si>
  <si>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</si>
  <si>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</si>
  <si>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</si>
  <si>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</si>
  <si>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</si>
  <si>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</si>
  <si>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</si>
  <si>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</si>
  <si>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</si>
  <si>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</si>
  <si>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</si>
  <si>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</si>
  <si>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</si>
  <si>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</si>
  <si>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</si>
  <si>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</si>
  <si>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</si>
  <si>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</si>
  <si>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</si>
  <si>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</si>
  <si>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</si>
  <si>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</si>
  <si>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</si>
  <si>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</si>
  <si>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</si>
  <si>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</si>
  <si>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</si>
  <si>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</si>
  <si>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</si>
  <si>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</si>
  <si>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</si>
  <si>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</si>
  <si>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</si>
  <si>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</si>
  <si>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</si>
  <si>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</si>
  <si>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</si>
  <si>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</si>
  <si>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</si>
  <si>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</si>
  <si>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</si>
  <si>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</si>
  <si>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</si>
  <si>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</si>
  <si>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</si>
  <si>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</si>
  <si>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</si>
  <si>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</si>
  <si>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</si>
  <si>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</si>
  <si>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</si>
  <si>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</si>
  <si>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</si>
  <si>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</si>
  <si>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</si>
  <si>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</si>
  <si>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</si>
  <si>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</si>
  <si>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</si>
  <si>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</si>
  <si>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</si>
  <si>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</si>
  <si>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</si>
  <si>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</si>
  <si>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</si>
  <si>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</si>
  <si>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</si>
  <si>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</si>
  <si>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</si>
  <si>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</si>
  <si>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</si>
  <si>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</si>
  <si>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</si>
  <si>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</si>
  <si>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</si>
  <si>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</si>
  <si>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</si>
  <si>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</si>
  <si>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</si>
  <si>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</si>
  <si>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</si>
  <si>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</si>
  <si>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</si>
  <si>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</si>
  <si>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</si>
  <si>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</si>
  <si>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</si>
  <si>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</si>
  <si>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</si>
  <si>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</si>
  <si>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</si>
  <si>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</si>
  <si>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</si>
  <si>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</si>
  <si>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</si>
  <si>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</si>
  <si>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</si>
  <si>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</si>
  <si>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</si>
  <si>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</si>
  <si>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</si>
  <si>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</si>
  <si>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</si>
  <si>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</si>
  <si>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</si>
  <si>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</si>
  <si>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</si>
  <si>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</si>
  <si>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</si>
  <si>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</si>
  <si>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</si>
  <si>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</si>
  <si>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</si>
  <si>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</si>
  <si>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</si>
  <si>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</si>
  <si>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</si>
  <si>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</si>
  <si>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</si>
  <si>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</si>
  <si>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</si>
  <si>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</si>
  <si>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</si>
  <si>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</si>
  <si>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</si>
  <si>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</si>
  <si>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</si>
  <si>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</si>
  <si>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</si>
  <si>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</si>
  <si>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</si>
  <si>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</si>
  <si>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</si>
  <si>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</si>
  <si>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</si>
  <si>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</si>
  <si>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</si>
  <si>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</si>
  <si>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</si>
  <si>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</si>
  <si>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</si>
  <si>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</si>
  <si>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</si>
  <si>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</si>
  <si>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</si>
  <si>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</si>
  <si>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</si>
  <si>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</si>
  <si>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</si>
  <si>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</si>
  <si>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</si>
  <si>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</si>
  <si>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</si>
  <si>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</si>
  <si>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</si>
  <si>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</si>
  <si>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</si>
  <si>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</si>
  <si>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</si>
  <si>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</si>
  <si>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</si>
  <si>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</si>
  <si>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</si>
  <si>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</si>
  <si>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</si>
  <si>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</si>
  <si>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</si>
  <si>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</si>
  <si>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</si>
  <si>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</si>
  <si>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</si>
  <si>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</si>
  <si>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</si>
  <si>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</si>
  <si>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</si>
  <si>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</si>
  <si>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</si>
  <si>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</si>
  <si>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</si>
  <si>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</si>
  <si>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</si>
  <si>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</si>
  <si>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</si>
  <si>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</si>
  <si>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</si>
  <si>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</si>
  <si>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</si>
  <si>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</si>
  <si>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</si>
  <si>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</si>
  <si>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</si>
  <si>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</si>
  <si>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</si>
  <si>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</si>
  <si>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</si>
  <si>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</si>
  <si>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</si>
  <si>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</si>
  <si>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</si>
  <si>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</si>
  <si>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</si>
  <si>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</si>
  <si>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</si>
  <si>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</si>
  <si>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</si>
  <si>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</si>
  <si>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</si>
  <si>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</si>
  <si>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</si>
  <si>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</si>
  <si>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</si>
  <si>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</si>
  <si>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</si>
  <si>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</si>
  <si>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</si>
  <si>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</si>
  <si>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</si>
  <si>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</si>
  <si>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</si>
  <si>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</si>
  <si>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</si>
  <si>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</si>
  <si>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</si>
  <si>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</si>
  <si>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</si>
  <si>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</si>
  <si>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</si>
  <si>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</si>
  <si>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</si>
  <si>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</si>
  <si>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</si>
  <si>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</si>
  <si>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</si>
  <si>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</si>
  <si>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</si>
  <si>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</si>
  <si>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</si>
  <si>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</si>
  <si>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</si>
  <si>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</si>
  <si>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</si>
  <si>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</si>
  <si>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</si>
  <si>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</si>
  <si>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</si>
  <si>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</si>
  <si>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</si>
  <si>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</si>
  <si>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</si>
  <si>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</si>
  <si>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</si>
  <si>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</si>
  <si>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</si>
  <si>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</si>
  <si>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</si>
  <si>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</si>
  <si>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</si>
  <si>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</si>
  <si>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</si>
  <si>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</si>
  <si>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</si>
  <si>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</si>
  <si>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</si>
  <si>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</si>
  <si>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</si>
  <si>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</si>
  <si>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</si>
  <si>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</si>
  <si>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</si>
  <si>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</si>
  <si>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</si>
  <si>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</si>
  <si>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</si>
  <si>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</si>
  <si>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</si>
  <si>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</si>
  <si>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</si>
  <si>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</si>
  <si>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</si>
  <si>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</si>
  <si>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</si>
  <si>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</si>
  <si>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</si>
  <si>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</si>
  <si>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</si>
  <si>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</si>
  <si>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</si>
  <si>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</si>
  <si>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</si>
  <si>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</si>
  <si>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</si>
  <si>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</si>
  <si>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</si>
  <si>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</si>
  <si>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</si>
  <si>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</si>
  <si>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Dragoon</t>
  </si>
  <si>
    <t>Yellow Colour Regiments</t>
  </si>
  <si>
    <t>Other Regiments</t>
  </si>
  <si>
    <t>Artillery</t>
  </si>
  <si>
    <t>Mercenary karbinryttare</t>
  </si>
  <si>
    <t>Mercenary Karbinryttare</t>
  </si>
  <si>
    <t>German or Livonian Cuirassier</t>
  </si>
  <si>
    <t xml:space="preserve">Swedish Latta Ryttare </t>
  </si>
  <si>
    <t>Finnish Hakkapeliita</t>
  </si>
  <si>
    <t>Mercenary Infantry Regiments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</si>
</sst>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0" fillId="0" borderId="0" xfId="0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33" zoomScaleNormal="100" workbookViewId="0">
      <selection activeCell="D53" sqref="D53"/>
    </sheetView>
  </sheetViews>
  <sheetFormatPr defaultColWidth="8.81640625" defaultRowHeight="14.5" x14ac:dyDescent="0.35"/>
  <cols>
    <col min="1" max="1" width="18.26953125" customWidth="1"/>
    <col min="2" max="2" width="17.26953125" customWidth="1"/>
    <col min="4" max="4" width="21.7265625" customWidth="1"/>
    <col min="5" max="5" width="18.26953125" customWidth="1"/>
    <col min="6" max="6" width="21.7265625" customWidth="1"/>
    <col min="7" max="7" width="19.1796875" bestFit="1" customWidth="1"/>
    <col min="8" max="8" width="16" customWidth="1"/>
    <col min="11" max="11" width="21.453125" customWidth="1"/>
    <col min="13" max="13" width="20.26953125" style="14" hidden="1" customWidth="1"/>
    <col min="14" max="14" width="8.81640625" style="14" hidden="1" customWidth="1"/>
    <col min="15" max="15" width="12" style="14" hidden="1" customWidth="1"/>
    <col min="16" max="18" width="8.81640625" style="14" hidden="1" customWidth="1"/>
    <col min="19" max="19" width="8.81640625" hidden="1" customWidth="1"/>
    <col min="20" max="20" width="19.1796875" hidden="1" customWidth="1"/>
    <col min="21" max="28" width="8.81640625" hidden="1" customWidth="1"/>
    <col min="29" max="30" width="8.81640625" customWidth="1"/>
  </cols>
  <sheetData>
    <row r="1" spans="1:28" ht="15" thickBot="1" x14ac:dyDescent="0.4"/>
    <row r="2" spans="1:28" ht="19" thickTop="1" x14ac:dyDescent="0.45">
      <c r="A2" s="56"/>
      <c r="B2" s="57"/>
      <c r="C2" s="35" t="s">
        <v>0</v>
      </c>
      <c r="D2" s="86" t="s">
        <v>1</v>
      </c>
      <c r="E2" s="86"/>
      <c r="F2" s="86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9" thickBot="1" x14ac:dyDescent="0.5">
      <c r="A3" s="57"/>
      <c r="B3" s="58" t="s">
        <v>6</v>
      </c>
      <c r="C3" s="34">
        <v>24</v>
      </c>
      <c r="D3" s="99" t="str">
        <f>VLOOKUP(C3,'Armies v4'!A1:B92,2,FALSE)</f>
        <v>Swedish Gustavus Adolphus</v>
      </c>
      <c r="E3" s="100"/>
      <c r="F3" s="101"/>
      <c r="G3" s="99">
        <v>1632</v>
      </c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14">
        <f>IF(M50&gt;=6,2,IF(M50&gt;=2,1,0))</f>
        <v>1</v>
      </c>
    </row>
    <row r="4" spans="1:28" ht="10.15" customHeight="1" thickTop="1" thickBot="1" x14ac:dyDescent="0.5">
      <c r="A4" s="57"/>
      <c r="B4" s="57"/>
    </row>
    <row r="5" spans="1:28" ht="19.5" thickTop="1" thickBot="1" x14ac:dyDescent="0.5">
      <c r="A5" s="50"/>
      <c r="B5" s="58" t="s">
        <v>7</v>
      </c>
      <c r="C5" s="102" t="s">
        <v>8</v>
      </c>
      <c r="D5" s="77"/>
      <c r="E5" s="77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5">
      <c r="C6" s="105" t="s">
        <v>142</v>
      </c>
      <c r="D6" s="106"/>
      <c r="E6" s="25" t="s">
        <v>147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" thickBot="1" x14ac:dyDescent="0.4">
      <c r="C7" s="107" t="s">
        <v>153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5" customHeight="1" thickTop="1" thickBot="1" x14ac:dyDescent="0.4"/>
    <row r="9" spans="1:28" ht="16" thickTop="1" x14ac:dyDescent="0.35">
      <c r="A9" s="97" t="s">
        <v>16</v>
      </c>
      <c r="B9" s="98"/>
      <c r="C9" s="98"/>
      <c r="D9" s="98"/>
      <c r="E9" s="98" t="s">
        <v>17</v>
      </c>
      <c r="F9" s="98"/>
      <c r="G9" s="39"/>
      <c r="H9" s="40" t="s">
        <v>18</v>
      </c>
      <c r="I9" s="86" t="s">
        <v>19</v>
      </c>
      <c r="J9" s="86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4">
      <c r="A10" s="1"/>
      <c r="B10" s="83"/>
      <c r="C10" s="83"/>
      <c r="D10" s="83"/>
      <c r="E10" s="85"/>
      <c r="F10" s="85"/>
      <c r="G10" s="85"/>
      <c r="H10" s="55" t="s">
        <v>156</v>
      </c>
      <c r="I10" s="75" t="s">
        <v>13</v>
      </c>
      <c r="J10" s="75"/>
      <c r="K10" s="8">
        <f>VLOOKUP(H10,Troops!$H$3:$I$7,2,FALSE)+VLOOKUP(I10,Troops!$K$3:$L$8,2,FALSE)</f>
        <v>6</v>
      </c>
      <c r="M10" s="28"/>
      <c r="N10" s="28"/>
    </row>
    <row r="11" spans="1:28" ht="16.5" thickTop="1" thickBot="1" x14ac:dyDescent="0.4">
      <c r="A11" s="41" t="s">
        <v>27</v>
      </c>
      <c r="B11" s="76" t="s">
        <v>28</v>
      </c>
      <c r="C11" s="76"/>
      <c r="D11" s="76"/>
      <c r="E11" s="76" t="s">
        <v>29</v>
      </c>
      <c r="F11" s="76"/>
      <c r="G11" s="42" t="s">
        <v>30</v>
      </c>
      <c r="H11" s="43" t="s">
        <v>31</v>
      </c>
      <c r="I11" s="77" t="s">
        <v>12</v>
      </c>
      <c r="J11" s="77"/>
      <c r="K11" s="37" t="s">
        <v>32</v>
      </c>
      <c r="M11" s="28"/>
      <c r="N11" s="28"/>
    </row>
    <row r="12" spans="1:28" x14ac:dyDescent="0.35">
      <c r="A12" s="22">
        <v>1</v>
      </c>
      <c r="B12" s="87" t="s">
        <v>333</v>
      </c>
      <c r="C12" s="88"/>
      <c r="D12" s="89"/>
      <c r="E12" s="90" t="s">
        <v>278</v>
      </c>
      <c r="F12" s="91"/>
      <c r="G12" s="31" t="s">
        <v>13</v>
      </c>
      <c r="H12" s="25" t="s">
        <v>154</v>
      </c>
      <c r="I12" s="92">
        <f t="shared" ref="I12:I20" si="0">IFERROR(R12+T12+V12+X12+Z12+AB12,"-")</f>
        <v>12</v>
      </c>
      <c r="J12" s="93"/>
      <c r="K12" s="6">
        <f>IFERROR(SUM(A12*I12),"N/A")</f>
        <v>12</v>
      </c>
      <c r="M12" s="28">
        <f>VLOOKUP(E12,Troops!$A$3:$G$154,5,FALSE)*A12</f>
        <v>0</v>
      </c>
      <c r="N12" s="28"/>
      <c r="O12" s="14">
        <f>VLOOKUP(E12,Troops!$A$3:$F$154,6,FALSE)</f>
        <v>1</v>
      </c>
      <c r="P12" s="14">
        <f>O12*A12</f>
        <v>1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12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5">
      <c r="A13" s="23">
        <v>1</v>
      </c>
      <c r="B13" s="73" t="s">
        <v>326</v>
      </c>
      <c r="C13" s="84"/>
      <c r="D13" s="74"/>
      <c r="E13" s="94" t="s">
        <v>252</v>
      </c>
      <c r="F13" s="95"/>
      <c r="G13" s="32" t="s">
        <v>13</v>
      </c>
      <c r="H13" s="29" t="s">
        <v>13</v>
      </c>
      <c r="I13" s="71">
        <f t="shared" si="0"/>
        <v>6</v>
      </c>
      <c r="J13" s="72"/>
      <c r="K13" s="9">
        <f t="shared" ref="K13:K20" si="1">IFERROR(SUM(A13*I13),"N/A")</f>
        <v>6</v>
      </c>
      <c r="M13" s="28">
        <f>VLOOKUP(E13,Troops!$A$3:$G$154,5,FALSE)*A13</f>
        <v>1</v>
      </c>
      <c r="N13" s="28"/>
      <c r="O13" s="14">
        <f>VLOOKUP(E13,Troops!$A$3:$F$154,6,FALSE)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6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5">
      <c r="A14" s="23">
        <v>0</v>
      </c>
      <c r="B14" s="73" t="s">
        <v>331</v>
      </c>
      <c r="C14" s="84"/>
      <c r="D14" s="74"/>
      <c r="E14" s="94" t="s">
        <v>257</v>
      </c>
      <c r="F14" s="96"/>
      <c r="G14" s="32" t="s">
        <v>13</v>
      </c>
      <c r="H14" s="29" t="s">
        <v>13</v>
      </c>
      <c r="I14" s="71">
        <f t="shared" ref="I14" si="3">IFERROR(R14+T14+V14+X14+Z14+AB14,"-")</f>
        <v>9</v>
      </c>
      <c r="J14" s="72"/>
      <c r="K14" s="9">
        <f t="shared" ref="K14:K15" si="4">IFERROR(SUM(A14*I14),"N/A")</f>
        <v>0</v>
      </c>
      <c r="M14" s="28">
        <f>VLOOKUP(E14,Troops!$A$3:$G$154,5,FALSE)*A14</f>
        <v>0</v>
      </c>
      <c r="N14" s="28"/>
      <c r="O14" s="14">
        <f>VLOOKUP(E14,Troops!$A$3:$F$154,6,FALSE)</f>
        <v>1</v>
      </c>
      <c r="P14" s="14">
        <f t="shared" ref="P14:P15" si="5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9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5">
      <c r="A15" s="23">
        <v>0</v>
      </c>
      <c r="B15" s="73" t="s">
        <v>332</v>
      </c>
      <c r="C15" s="84"/>
      <c r="D15" s="74"/>
      <c r="E15" s="94" t="s">
        <v>295</v>
      </c>
      <c r="F15" s="95"/>
      <c r="G15" s="32" t="s">
        <v>13</v>
      </c>
      <c r="H15" s="29" t="s">
        <v>154</v>
      </c>
      <c r="I15" s="71">
        <f t="shared" ref="I15" si="6">IFERROR(R15+T15+V15+X15+Z15+AB15,"-")</f>
        <v>14</v>
      </c>
      <c r="J15" s="72"/>
      <c r="K15" s="9">
        <f t="shared" si="4"/>
        <v>0</v>
      </c>
      <c r="M15" s="28">
        <f>VLOOKUP(E15,Troops!$A$3:$G$154,5,FALSE)*A15</f>
        <v>0</v>
      </c>
      <c r="N15" s="28"/>
      <c r="O15" s="14">
        <f>VLOOKUP(E15,Troops!$A$3:$F$154,6,FALSE)</f>
        <v>1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14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5">
      <c r="A16" s="23">
        <v>2</v>
      </c>
      <c r="B16" s="73" t="s">
        <v>333</v>
      </c>
      <c r="C16" s="84"/>
      <c r="D16" s="74"/>
      <c r="E16" s="94" t="s">
        <v>278</v>
      </c>
      <c r="F16" s="95"/>
      <c r="G16" s="32" t="s">
        <v>148</v>
      </c>
      <c r="H16" s="29" t="s">
        <v>13</v>
      </c>
      <c r="I16" s="71">
        <f t="shared" si="0"/>
        <v>13</v>
      </c>
      <c r="J16" s="72"/>
      <c r="K16" s="9">
        <f t="shared" si="1"/>
        <v>26</v>
      </c>
      <c r="M16" s="28">
        <f>VLOOKUP(E16,Troops!$A$3:$G$154,5,FALSE)*A16</f>
        <v>0</v>
      </c>
      <c r="N16" s="28"/>
      <c r="O16" s="14">
        <f>VLOOKUP(E16,Troops!$A$3:$F$154,6,FALSE)</f>
        <v>1</v>
      </c>
      <c r="P16" s="14">
        <f t="shared" si="2"/>
        <v>2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10</v>
      </c>
      <c r="X16" t="b">
        <f>IF(G16="Regimental Artillery",VLOOKUP(G16,Troops!$X$4:$Y$5,2,FALSE))</f>
        <v>0</v>
      </c>
      <c r="Z16">
        <f>IF(G16="Cmd Shot",VLOOKUP(G16,Troops!$X$4:$Y$5,2,FALSE))</f>
        <v>3</v>
      </c>
      <c r="AB16" t="b">
        <f>IF(G16="Stakes",VLOOKUP(G16,Troops!$X$4:$Y$6,2,FALSE))</f>
        <v>0</v>
      </c>
    </row>
    <row r="17" spans="1:28" x14ac:dyDescent="0.35">
      <c r="A17" s="23">
        <v>1</v>
      </c>
      <c r="B17" s="73" t="s">
        <v>335</v>
      </c>
      <c r="C17" s="84"/>
      <c r="D17" s="74"/>
      <c r="E17" s="94" t="s">
        <v>230</v>
      </c>
      <c r="F17" s="95"/>
      <c r="G17" s="32" t="s">
        <v>13</v>
      </c>
      <c r="H17" s="29" t="s">
        <v>13</v>
      </c>
      <c r="I17" s="71">
        <f t="shared" si="0"/>
        <v>16</v>
      </c>
      <c r="J17" s="72"/>
      <c r="K17" s="9">
        <f t="shared" si="1"/>
        <v>16</v>
      </c>
      <c r="M17" s="28">
        <f>VLOOKUP(E17,Troops!$A$3:$G$154,5,FALSE)*A17</f>
        <v>0</v>
      </c>
      <c r="N17" s="28"/>
      <c r="O17" s="14">
        <f>VLOOKUP(E17,Troops!$A$3:$F$154,6,FALSE)</f>
        <v>2</v>
      </c>
      <c r="P17" s="14">
        <f t="shared" si="2"/>
        <v>2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16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5">
      <c r="A18" s="23">
        <v>1</v>
      </c>
      <c r="B18" s="73" t="s">
        <v>329</v>
      </c>
      <c r="C18" s="84"/>
      <c r="D18" s="74"/>
      <c r="E18" s="94" t="s">
        <v>244</v>
      </c>
      <c r="F18" s="95"/>
      <c r="G18" s="32" t="s">
        <v>13</v>
      </c>
      <c r="H18" s="29" t="s">
        <v>13</v>
      </c>
      <c r="I18" s="71">
        <f t="shared" si="0"/>
        <v>10</v>
      </c>
      <c r="J18" s="72"/>
      <c r="K18" s="9">
        <f t="shared" si="1"/>
        <v>10</v>
      </c>
      <c r="M18" s="28">
        <f>VLOOKUP(E18,Troops!$A$3:$G$154,5,FALSE)*A18</f>
        <v>0</v>
      </c>
      <c r="N18" s="28"/>
      <c r="O18" s="14">
        <f>VLOOKUP(E18,Troops!$A$3:$F$154,6,FALSE)</f>
        <v>1</v>
      </c>
      <c r="P18" s="14">
        <f t="shared" si="2"/>
        <v>1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10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5">
      <c r="A19" s="23"/>
      <c r="B19" s="70"/>
      <c r="C19" s="70"/>
      <c r="D19" s="70"/>
      <c r="E19" s="94" t="s">
        <v>13</v>
      </c>
      <c r="F19" s="95"/>
      <c r="G19" s="32" t="s">
        <v>13</v>
      </c>
      <c r="H19" s="29" t="s">
        <v>13</v>
      </c>
      <c r="I19" s="71">
        <f t="shared" si="0"/>
        <v>0</v>
      </c>
      <c r="J19" s="72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4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80">
        <f t="shared" si="0"/>
        <v>0</v>
      </c>
      <c r="J20" s="81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5" thickTop="1" thickBot="1" x14ac:dyDescent="0.4">
      <c r="A21" s="44">
        <f>SUM(P$12:P$20)</f>
        <v>7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76</v>
      </c>
      <c r="M21" s="28"/>
      <c r="N21" s="28"/>
    </row>
    <row r="22" spans="1:28" ht="8.15" customHeight="1" thickTop="1" thickBot="1" x14ac:dyDescent="0.4">
      <c r="A22" s="2"/>
      <c r="B22" s="3"/>
      <c r="K22" s="2"/>
      <c r="M22" s="28"/>
      <c r="N22" s="28"/>
    </row>
    <row r="23" spans="1:28" ht="16" thickTop="1" x14ac:dyDescent="0.35">
      <c r="A23" s="97" t="s">
        <v>33</v>
      </c>
      <c r="B23" s="98"/>
      <c r="C23" s="98"/>
      <c r="D23" s="98"/>
      <c r="E23" s="98" t="s">
        <v>17</v>
      </c>
      <c r="F23" s="98"/>
      <c r="G23" s="39"/>
      <c r="H23" s="40" t="s">
        <v>18</v>
      </c>
      <c r="I23" s="86" t="s">
        <v>19</v>
      </c>
      <c r="J23" s="86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4">
      <c r="A24" s="1"/>
      <c r="B24" s="83"/>
      <c r="C24" s="83"/>
      <c r="D24" s="83"/>
      <c r="E24" s="85"/>
      <c r="F24" s="85"/>
      <c r="G24" s="85"/>
      <c r="H24" s="55" t="s">
        <v>132</v>
      </c>
      <c r="I24" s="75" t="s">
        <v>13</v>
      </c>
      <c r="J24" s="75"/>
      <c r="K24" s="8">
        <f>VLOOKUP(H24,Troops!$H$3:$I$7,2,FALSE)+VLOOKUP(I24,Troops!$K$3:$L$8,2,FALSE)</f>
        <v>0</v>
      </c>
      <c r="M24" s="28"/>
      <c r="N24" s="28"/>
    </row>
    <row r="25" spans="1:28" ht="16.5" thickTop="1" thickBot="1" x14ac:dyDescent="0.4">
      <c r="A25" s="41" t="s">
        <v>27</v>
      </c>
      <c r="B25" s="76" t="s">
        <v>28</v>
      </c>
      <c r="C25" s="76"/>
      <c r="D25" s="76"/>
      <c r="E25" s="76" t="s">
        <v>29</v>
      </c>
      <c r="F25" s="76"/>
      <c r="G25" s="42" t="s">
        <v>30</v>
      </c>
      <c r="H25" s="43" t="s">
        <v>31</v>
      </c>
      <c r="I25" s="86" t="s">
        <v>12</v>
      </c>
      <c r="J25" s="86"/>
      <c r="K25" s="37" t="s">
        <v>32</v>
      </c>
      <c r="M25" s="28"/>
      <c r="N25" s="28"/>
    </row>
    <row r="26" spans="1:28" x14ac:dyDescent="0.35">
      <c r="A26" s="22">
        <v>2</v>
      </c>
      <c r="B26" s="87" t="s">
        <v>327</v>
      </c>
      <c r="C26" s="88"/>
      <c r="D26" s="89"/>
      <c r="E26" s="87" t="s">
        <v>232</v>
      </c>
      <c r="F26" s="89"/>
      <c r="G26" s="31" t="s">
        <v>23</v>
      </c>
      <c r="H26" s="25" t="s">
        <v>154</v>
      </c>
      <c r="I26" s="92">
        <f t="shared" ref="I26:I34" si="7">IFERROR(R26+T26+V26+X26+Z26+AB26,"-")</f>
        <v>26</v>
      </c>
      <c r="J26" s="93"/>
      <c r="K26" s="6">
        <f>IFERROR(SUM(A26*I26),"N/A")</f>
        <v>52</v>
      </c>
      <c r="M26" s="28">
        <f>VLOOKUP(E26,Troops!$A$3:$G$154,5,FALSE)*A26</f>
        <v>0</v>
      </c>
      <c r="N26" s="28"/>
      <c r="O26" s="14">
        <f>VLOOKUP(E26,Troops!$A$3:$F$154,6,FALSE)</f>
        <v>2</v>
      </c>
      <c r="P26" s="14">
        <f>O26*A26</f>
        <v>4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22</v>
      </c>
      <c r="X26">
        <f>IF(G26="Regimental Artillery",VLOOKUP(G26,Troops!$X$4:$Y$5,2,FALSE))</f>
        <v>4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5">
      <c r="A27" s="23">
        <v>1</v>
      </c>
      <c r="B27" s="73" t="s">
        <v>328</v>
      </c>
      <c r="C27" s="84"/>
      <c r="D27" s="74"/>
      <c r="E27" s="73" t="s">
        <v>232</v>
      </c>
      <c r="F27" s="74"/>
      <c r="G27" s="32" t="s">
        <v>13</v>
      </c>
      <c r="H27" s="29" t="s">
        <v>13</v>
      </c>
      <c r="I27" s="71">
        <f t="shared" si="7"/>
        <v>19</v>
      </c>
      <c r="J27" s="72"/>
      <c r="K27" s="9">
        <f t="shared" ref="K27:K34" si="8">IFERROR(SUM(A27*I27),"N/A")</f>
        <v>19</v>
      </c>
      <c r="M27" s="28">
        <f>VLOOKUP(E27,Troops!$A$3:$G$154,5,FALSE)*A27</f>
        <v>0</v>
      </c>
      <c r="N27" s="28"/>
      <c r="O27" s="14">
        <f>VLOOKUP(E27,Troops!$A$3:$F$154,6,FALSE)</f>
        <v>2</v>
      </c>
      <c r="P27" s="14">
        <f t="shared" ref="P27:P34" si="9">O27*A27</f>
        <v>2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19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5">
      <c r="A28" s="23">
        <v>0</v>
      </c>
      <c r="B28" s="73" t="s">
        <v>329</v>
      </c>
      <c r="C28" s="84"/>
      <c r="D28" s="74"/>
      <c r="E28" s="73" t="s">
        <v>244</v>
      </c>
      <c r="F28" s="96"/>
      <c r="G28" s="32" t="s">
        <v>13</v>
      </c>
      <c r="H28" s="29" t="s">
        <v>13</v>
      </c>
      <c r="I28" s="71">
        <f t="shared" ref="I28" si="10">IFERROR(R28+T28+V28+X28+Z28+AB28,"-")</f>
        <v>10</v>
      </c>
      <c r="J28" s="72"/>
      <c r="K28" s="9">
        <f t="shared" ref="K28:K29" si="11">IFERROR(SUM(A28*I28),"N/A")</f>
        <v>0</v>
      </c>
      <c r="M28" s="28">
        <f>VLOOKUP(E28,Troops!$A$3:$G$154,5,FALSE)*A28</f>
        <v>0</v>
      </c>
      <c r="N28" s="28"/>
      <c r="O28" s="14">
        <f>VLOOKUP(E28,Troops!$A$3:$F$154,6,FALSE)</f>
        <v>1</v>
      </c>
      <c r="P28" s="14">
        <f t="shared" ref="P28:P29" si="12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10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5">
      <c r="A29" s="23">
        <v>0</v>
      </c>
      <c r="B29" s="73" t="s">
        <v>331</v>
      </c>
      <c r="C29" s="84"/>
      <c r="D29" s="74"/>
      <c r="E29" s="73" t="s">
        <v>257</v>
      </c>
      <c r="F29" s="96"/>
      <c r="G29" s="32" t="s">
        <v>13</v>
      </c>
      <c r="H29" s="29" t="s">
        <v>13</v>
      </c>
      <c r="I29" s="71">
        <f t="shared" ref="I29" si="13">IFERROR(R29+T29+V29+X29+Z29+AB29,"-")</f>
        <v>9</v>
      </c>
      <c r="J29" s="72"/>
      <c r="K29" s="9">
        <f t="shared" si="11"/>
        <v>0</v>
      </c>
      <c r="M29" s="28">
        <f>VLOOKUP(E29,Troops!$A$3:$G$154,5,FALSE)*A29</f>
        <v>0</v>
      </c>
      <c r="N29" s="28"/>
      <c r="O29" s="14">
        <f>VLOOKUP(E29,Troops!$A$3:$F$154,6,FALSE)</f>
        <v>1</v>
      </c>
      <c r="P29" s="14">
        <f t="shared" si="12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9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5">
      <c r="A30" s="23">
        <v>0</v>
      </c>
      <c r="B30" s="73" t="s">
        <v>334</v>
      </c>
      <c r="C30" s="84"/>
      <c r="D30" s="74"/>
      <c r="E30" s="73" t="s">
        <v>268</v>
      </c>
      <c r="F30" s="74"/>
      <c r="G30" s="32" t="s">
        <v>13</v>
      </c>
      <c r="H30" s="29" t="s">
        <v>154</v>
      </c>
      <c r="I30" s="71">
        <f t="shared" si="7"/>
        <v>11</v>
      </c>
      <c r="J30" s="72"/>
      <c r="K30" s="9">
        <f t="shared" si="8"/>
        <v>0</v>
      </c>
      <c r="M30" s="28">
        <f>VLOOKUP(E30,Troops!$A$3:$G$154,5,FALSE)*A30</f>
        <v>0</v>
      </c>
      <c r="N30" s="28"/>
      <c r="O30" s="14">
        <f>VLOOKUP(E30,Troops!$A$3:$F$154,6,FALSE)</f>
        <v>1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11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5">
      <c r="A31" s="23">
        <v>1</v>
      </c>
      <c r="B31" s="73" t="s">
        <v>333</v>
      </c>
      <c r="C31" s="84"/>
      <c r="D31" s="74"/>
      <c r="E31" s="73" t="s">
        <v>278</v>
      </c>
      <c r="F31" s="74"/>
      <c r="G31" s="32" t="s">
        <v>13</v>
      </c>
      <c r="H31" s="29" t="s">
        <v>13</v>
      </c>
      <c r="I31" s="71">
        <f t="shared" si="7"/>
        <v>10</v>
      </c>
      <c r="J31" s="72"/>
      <c r="K31" s="9">
        <f t="shared" si="8"/>
        <v>10</v>
      </c>
      <c r="M31" s="28">
        <f>VLOOKUP(E31,Troops!$A$3:$G$154,5,FALSE)*A31</f>
        <v>0</v>
      </c>
      <c r="N31" s="28"/>
      <c r="O31" s="14">
        <f>VLOOKUP(E31,Troops!$A$3:$F$154,6,FALSE)</f>
        <v>1</v>
      </c>
      <c r="P31" s="14">
        <f t="shared" si="9"/>
        <v>1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10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5">
      <c r="A32" s="23"/>
      <c r="B32" s="73"/>
      <c r="C32" s="84"/>
      <c r="D32" s="74"/>
      <c r="E32" s="73" t="s">
        <v>13</v>
      </c>
      <c r="F32" s="74"/>
      <c r="G32" s="32" t="s">
        <v>13</v>
      </c>
      <c r="H32" s="29" t="s">
        <v>13</v>
      </c>
      <c r="I32" s="71">
        <f t="shared" si="7"/>
        <v>0</v>
      </c>
      <c r="J32" s="72"/>
      <c r="K32" s="9">
        <f t="shared" si="8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5">
      <c r="A33" s="23"/>
      <c r="B33" s="73"/>
      <c r="C33" s="84"/>
      <c r="D33" s="74"/>
      <c r="E33" s="73" t="s">
        <v>13</v>
      </c>
      <c r="F33" s="74"/>
      <c r="G33" s="32" t="s">
        <v>13</v>
      </c>
      <c r="H33" s="29" t="s">
        <v>13</v>
      </c>
      <c r="I33" s="71">
        <f t="shared" si="7"/>
        <v>0</v>
      </c>
      <c r="J33" s="72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4">
      <c r="A34" s="24"/>
      <c r="B34" s="78"/>
      <c r="C34" s="112"/>
      <c r="D34" s="79"/>
      <c r="E34" s="78" t="s">
        <v>13</v>
      </c>
      <c r="F34" s="79"/>
      <c r="G34" s="63" t="s">
        <v>13</v>
      </c>
      <c r="H34" s="64" t="s">
        <v>13</v>
      </c>
      <c r="I34" s="80">
        <f t="shared" si="7"/>
        <v>0</v>
      </c>
      <c r="J34" s="81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5" thickTop="1" thickBot="1" x14ac:dyDescent="0.4">
      <c r="A35" s="44">
        <f>SUM(P$26:P$34)</f>
        <v>7</v>
      </c>
      <c r="B35" s="76"/>
      <c r="C35" s="82"/>
      <c r="D35" s="82"/>
      <c r="E35" s="82"/>
      <c r="F35" s="82"/>
      <c r="G35" s="82"/>
      <c r="H35" s="82"/>
      <c r="I35" s="82"/>
      <c r="J35" s="82"/>
      <c r="K35" s="45">
        <f>SUM(K26:K34)+K24</f>
        <v>81</v>
      </c>
      <c r="M35" s="28"/>
      <c r="N35" s="28"/>
    </row>
    <row r="36" spans="1:28" ht="8.15" customHeight="1" thickTop="1" thickBot="1" x14ac:dyDescent="0.4">
      <c r="A36" s="2"/>
      <c r="B36" s="3"/>
      <c r="K36" s="2"/>
      <c r="M36" s="28"/>
      <c r="N36" s="28"/>
    </row>
    <row r="37" spans="1:28" ht="16" thickTop="1" x14ac:dyDescent="0.35">
      <c r="A37" s="97" t="s">
        <v>34</v>
      </c>
      <c r="B37" s="98"/>
      <c r="C37" s="98"/>
      <c r="D37" s="98"/>
      <c r="E37" s="98" t="s">
        <v>17</v>
      </c>
      <c r="F37" s="98"/>
      <c r="G37" s="39"/>
      <c r="H37" s="40" t="s">
        <v>18</v>
      </c>
      <c r="I37" s="86" t="s">
        <v>19</v>
      </c>
      <c r="J37" s="86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4">
      <c r="A38" s="1"/>
      <c r="B38" s="83"/>
      <c r="C38" s="83"/>
      <c r="D38" s="83"/>
      <c r="E38" s="85"/>
      <c r="F38" s="85"/>
      <c r="G38" s="85"/>
      <c r="H38" s="55" t="s">
        <v>150</v>
      </c>
      <c r="I38" s="75" t="s">
        <v>13</v>
      </c>
      <c r="J38" s="75"/>
      <c r="K38" s="4">
        <f>VLOOKUP(H38,Troops!$H$3:$I$7,2,FALSE)+VLOOKUP(I38,Troops!$K$3:$L$8,2,FALSE)</f>
        <v>3</v>
      </c>
      <c r="M38" s="28"/>
      <c r="N38" s="28"/>
    </row>
    <row r="39" spans="1:28" ht="16.5" thickTop="1" thickBot="1" x14ac:dyDescent="0.4">
      <c r="A39" s="41" t="s">
        <v>27</v>
      </c>
      <c r="B39" s="76" t="s">
        <v>28</v>
      </c>
      <c r="C39" s="76"/>
      <c r="D39" s="76"/>
      <c r="E39" s="76" t="s">
        <v>29</v>
      </c>
      <c r="F39" s="76"/>
      <c r="G39" s="42" t="s">
        <v>30</v>
      </c>
      <c r="H39" s="43" t="s">
        <v>31</v>
      </c>
      <c r="I39" s="77" t="s">
        <v>12</v>
      </c>
      <c r="J39" s="77"/>
      <c r="K39" s="37" t="s">
        <v>32</v>
      </c>
      <c r="M39" s="28"/>
      <c r="N39" s="28"/>
    </row>
    <row r="40" spans="1:28" x14ac:dyDescent="0.35">
      <c r="A40" s="22">
        <v>1</v>
      </c>
      <c r="B40" s="87" t="s">
        <v>335</v>
      </c>
      <c r="C40" s="88"/>
      <c r="D40" s="89"/>
      <c r="E40" s="90" t="s">
        <v>230</v>
      </c>
      <c r="F40" s="91"/>
      <c r="G40" s="31" t="s">
        <v>13</v>
      </c>
      <c r="H40" s="25" t="s">
        <v>13</v>
      </c>
      <c r="I40" s="92">
        <f t="shared" ref="I40:I48" si="14">IFERROR(R40+T40+V40+X40+Z40+AB40,"-")</f>
        <v>16</v>
      </c>
      <c r="J40" s="93"/>
      <c r="K40" s="6">
        <f>IFERROR(SUM(A40*I40),"N/A")</f>
        <v>16</v>
      </c>
      <c r="M40" s="28">
        <f>VLOOKUP(E40,Troops!$A$3:$G$154,5,FALSE)*A40</f>
        <v>0</v>
      </c>
      <c r="N40" s="28"/>
      <c r="O40" s="14">
        <f>VLOOKUP(E40,Troops!$A$3:$F$154,6,FALSE)</f>
        <v>2</v>
      </c>
      <c r="P40" s="14">
        <f>O40*A40</f>
        <v>2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16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5">
      <c r="A41" s="23">
        <v>3</v>
      </c>
      <c r="B41" s="73" t="s">
        <v>330</v>
      </c>
      <c r="C41" s="84"/>
      <c r="D41" s="74"/>
      <c r="E41" s="94" t="s">
        <v>257</v>
      </c>
      <c r="F41" s="95"/>
      <c r="G41" s="32" t="s">
        <v>13</v>
      </c>
      <c r="H41" s="29" t="s">
        <v>13</v>
      </c>
      <c r="I41" s="71">
        <f t="shared" si="14"/>
        <v>9</v>
      </c>
      <c r="J41" s="72"/>
      <c r="K41" s="9">
        <f t="shared" ref="K41:K48" si="15">IFERROR(SUM(A41*I41),"N/A")</f>
        <v>27</v>
      </c>
      <c r="M41" s="28">
        <f>VLOOKUP(E41,Troops!$A$3:$G$154,5,FALSE)*A41</f>
        <v>0</v>
      </c>
      <c r="N41" s="28"/>
      <c r="O41" s="14">
        <f>VLOOKUP(E41,Troops!$A$3:$F$154,6,FALSE)</f>
        <v>1</v>
      </c>
      <c r="P41" s="14">
        <f t="shared" ref="P41:P48" si="16">O41*A41</f>
        <v>3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9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5">
      <c r="A42" s="23">
        <v>1</v>
      </c>
      <c r="B42" s="73" t="s">
        <v>326</v>
      </c>
      <c r="C42" s="84"/>
      <c r="D42" s="74"/>
      <c r="E42" s="94" t="s">
        <v>252</v>
      </c>
      <c r="F42" s="96"/>
      <c r="G42" s="32" t="s">
        <v>13</v>
      </c>
      <c r="H42" s="29" t="s">
        <v>13</v>
      </c>
      <c r="I42" s="71">
        <f t="shared" ref="I42" si="17">IFERROR(R42+T42+V42+X42+Z42+AB42,"-")</f>
        <v>6</v>
      </c>
      <c r="J42" s="72"/>
      <c r="K42" s="9">
        <f t="shared" si="15"/>
        <v>6</v>
      </c>
      <c r="M42" s="28">
        <f>VLOOKUP(E42,Troops!$A$3:$G$154,5,FALSE)*A42</f>
        <v>1</v>
      </c>
      <c r="N42" s="28"/>
      <c r="O42" s="14">
        <f>VLOOKUP(E42,Troops!$A$3:$F$154,6,FALSE)</f>
        <v>1</v>
      </c>
      <c r="P42" s="14">
        <f t="shared" ref="P42:P43" si="18">O42*A42</f>
        <v>1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6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5">
      <c r="A43" s="23">
        <v>1</v>
      </c>
      <c r="B43" s="73" t="s">
        <v>329</v>
      </c>
      <c r="C43" s="84"/>
      <c r="D43" s="74"/>
      <c r="E43" s="94" t="s">
        <v>244</v>
      </c>
      <c r="F43" s="96"/>
      <c r="G43" s="32" t="s">
        <v>13</v>
      </c>
      <c r="H43" s="29" t="s">
        <v>13</v>
      </c>
      <c r="I43" s="71">
        <f t="shared" ref="I43" si="19">IFERROR(R43+T43+V43+X43+Z43+AB43,"-")</f>
        <v>10</v>
      </c>
      <c r="J43" s="72"/>
      <c r="K43" s="9">
        <f t="shared" si="15"/>
        <v>10</v>
      </c>
      <c r="M43" s="28">
        <f>VLOOKUP(E43,Troops!$A$3:$G$154,5,FALSE)*A43</f>
        <v>0</v>
      </c>
      <c r="N43" s="28"/>
      <c r="O43" s="14">
        <f>VLOOKUP(E43,Troops!$A$3:$F$154,6,FALSE)</f>
        <v>1</v>
      </c>
      <c r="P43" s="14">
        <f t="shared" si="18"/>
        <v>1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10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5">
      <c r="A44" s="23"/>
      <c r="B44" s="73"/>
      <c r="C44" s="84"/>
      <c r="D44" s="74"/>
      <c r="E44" s="94" t="s">
        <v>13</v>
      </c>
      <c r="F44" s="95"/>
      <c r="G44" s="32" t="s">
        <v>13</v>
      </c>
      <c r="H44" s="29" t="s">
        <v>13</v>
      </c>
      <c r="I44" s="71">
        <f t="shared" si="14"/>
        <v>0</v>
      </c>
      <c r="J44" s="72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5">
      <c r="A45" s="23"/>
      <c r="B45" s="70"/>
      <c r="C45" s="70"/>
      <c r="D45" s="70"/>
      <c r="E45" s="94" t="s">
        <v>13</v>
      </c>
      <c r="F45" s="95"/>
      <c r="G45" s="32" t="s">
        <v>13</v>
      </c>
      <c r="H45" s="29" t="s">
        <v>13</v>
      </c>
      <c r="I45" s="71">
        <f t="shared" si="14"/>
        <v>0</v>
      </c>
      <c r="J45" s="72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5">
      <c r="A46" s="23"/>
      <c r="B46" s="73"/>
      <c r="C46" s="84"/>
      <c r="D46" s="74"/>
      <c r="E46" s="94" t="s">
        <v>13</v>
      </c>
      <c r="F46" s="95"/>
      <c r="G46" s="32" t="s">
        <v>13</v>
      </c>
      <c r="H46" s="29" t="s">
        <v>13</v>
      </c>
      <c r="I46" s="71">
        <f t="shared" si="14"/>
        <v>0</v>
      </c>
      <c r="J46" s="72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5">
      <c r="A47" s="23"/>
      <c r="B47" s="73"/>
      <c r="C47" s="84"/>
      <c r="D47" s="74"/>
      <c r="E47" s="94" t="s">
        <v>13</v>
      </c>
      <c r="F47" s="95"/>
      <c r="G47" s="32" t="s">
        <v>13</v>
      </c>
      <c r="H47" s="29" t="s">
        <v>13</v>
      </c>
      <c r="I47" s="71">
        <f t="shared" si="14"/>
        <v>0</v>
      </c>
      <c r="J47" s="72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4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80">
        <f t="shared" si="14"/>
        <v>0</v>
      </c>
      <c r="J48" s="81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5" thickTop="1" thickBot="1" x14ac:dyDescent="0.4">
      <c r="A49" s="44">
        <f>SUM(P$40:P$48)</f>
        <v>7</v>
      </c>
      <c r="B49" s="76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62</v>
      </c>
      <c r="M49" s="28"/>
      <c r="N49" s="28"/>
    </row>
    <row r="50" spans="1:14" ht="8.15" customHeight="1" thickTop="1" thickBot="1" x14ac:dyDescent="0.4">
      <c r="M50" s="28">
        <f>SUM(M12:M48)</f>
        <v>2</v>
      </c>
      <c r="N50" s="28"/>
    </row>
    <row r="51" spans="1:14" ht="16.5" thickTop="1" thickBot="1" x14ac:dyDescent="0.4">
      <c r="A51" s="46">
        <f>SUM(A21+A35+A49+M5)</f>
        <v>21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219</v>
      </c>
    </row>
    <row r="52" spans="1:14" ht="15" thickTop="1" x14ac:dyDescent="0.35"/>
  </sheetData>
  <sheetProtection sheet="1" objects="1" scenarios="1"/>
  <mergeCells count="122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E44:F44"/>
    <mergeCell ref="I44:J44"/>
    <mergeCell ref="B44:D44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1640625" defaultRowHeight="14.5" x14ac:dyDescent="0.35"/>
  <cols>
    <col min="1" max="1" width="18.7265625" customWidth="1"/>
    <col min="2" max="2" width="17.26953125" customWidth="1"/>
    <col min="4" max="4" width="21.7265625" customWidth="1"/>
    <col min="5" max="5" width="18.26953125" customWidth="1"/>
    <col min="6" max="6" width="29" customWidth="1"/>
    <col min="7" max="7" width="17" bestFit="1" customWidth="1"/>
    <col min="8" max="8" width="16" customWidth="1"/>
    <col min="11" max="11" width="21.453125" customWidth="1"/>
    <col min="13" max="13" width="20.26953125" style="14" hidden="1" customWidth="1"/>
    <col min="14" max="14" width="8.81640625" style="14" hidden="1" customWidth="1"/>
    <col min="15" max="15" width="12" style="14" hidden="1" customWidth="1"/>
    <col min="16" max="18" width="8.81640625" style="14" hidden="1" customWidth="1"/>
    <col min="19" max="19" width="8.81640625" hidden="1" customWidth="1"/>
    <col min="20" max="20" width="19.1796875" hidden="1" customWidth="1"/>
    <col min="21" max="28" width="8.81640625" hidden="1" customWidth="1"/>
    <col min="29" max="29" width="8.81640625" customWidth="1"/>
  </cols>
  <sheetData>
    <row r="1" spans="1:28" ht="15" thickBot="1" x14ac:dyDescent="0.4"/>
    <row r="2" spans="1:28" ht="19" thickTop="1" x14ac:dyDescent="0.45">
      <c r="A2" s="56"/>
      <c r="B2" s="57"/>
      <c r="C2" s="35" t="s">
        <v>0</v>
      </c>
      <c r="D2" s="86" t="s">
        <v>1</v>
      </c>
      <c r="E2" s="86"/>
      <c r="F2" s="86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9" thickBot="1" x14ac:dyDescent="0.5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5" customHeight="1" thickTop="1" thickBot="1" x14ac:dyDescent="0.5">
      <c r="A4" s="57"/>
      <c r="B4" s="57"/>
    </row>
    <row r="5" spans="1:28" ht="19.5" thickTop="1" thickBot="1" x14ac:dyDescent="0.5">
      <c r="A5" s="50"/>
      <c r="B5" s="58" t="s">
        <v>7</v>
      </c>
      <c r="C5" s="102" t="s">
        <v>8</v>
      </c>
      <c r="D5" s="77"/>
      <c r="E5" s="77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5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" thickBot="1" x14ac:dyDescent="0.4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5" customHeight="1" thickTop="1" thickBot="1" x14ac:dyDescent="0.4"/>
    <row r="9" spans="1:28" ht="16" thickTop="1" x14ac:dyDescent="0.35">
      <c r="A9" s="97" t="s">
        <v>16</v>
      </c>
      <c r="B9" s="98"/>
      <c r="C9" s="98"/>
      <c r="D9" s="98"/>
      <c r="E9" s="98" t="s">
        <v>17</v>
      </c>
      <c r="F9" s="98"/>
      <c r="G9" s="39"/>
      <c r="H9" s="40" t="s">
        <v>18</v>
      </c>
      <c r="I9" s="86" t="s">
        <v>19</v>
      </c>
      <c r="J9" s="86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4">
      <c r="A10" s="1"/>
      <c r="B10" s="83"/>
      <c r="C10" s="83"/>
      <c r="D10" s="83"/>
      <c r="E10" s="85"/>
      <c r="F10" s="85"/>
      <c r="G10" s="85"/>
      <c r="H10" s="55" t="s">
        <v>13</v>
      </c>
      <c r="I10" s="75" t="s">
        <v>13</v>
      </c>
      <c r="J10" s="75"/>
      <c r="K10" s="8">
        <f>VLOOKUP(H10,Troops!$AA$3:$AB$7,2,FALSE)+VLOOKUP(I10,Troops!$AD$3:$AE$8,2,FALSE)</f>
        <v>0</v>
      </c>
      <c r="M10" s="28"/>
      <c r="N10" s="28"/>
    </row>
    <row r="11" spans="1:28" ht="16.5" thickTop="1" thickBot="1" x14ac:dyDescent="0.4">
      <c r="A11" s="41" t="s">
        <v>27</v>
      </c>
      <c r="B11" s="76" t="s">
        <v>28</v>
      </c>
      <c r="C11" s="76"/>
      <c r="D11" s="76"/>
      <c r="E11" s="76" t="s">
        <v>29</v>
      </c>
      <c r="F11" s="76"/>
      <c r="G11" s="42" t="s">
        <v>30</v>
      </c>
      <c r="H11" s="43" t="s">
        <v>31</v>
      </c>
      <c r="I11" s="77" t="s">
        <v>12</v>
      </c>
      <c r="J11" s="77"/>
      <c r="K11" s="37" t="s">
        <v>32</v>
      </c>
      <c r="M11" s="28"/>
      <c r="N11" s="28"/>
    </row>
    <row r="12" spans="1:28" ht="15" thickTop="1" x14ac:dyDescent="0.35">
      <c r="A12" s="22"/>
      <c r="B12" s="87"/>
      <c r="C12" s="88"/>
      <c r="D12" s="89"/>
      <c r="E12" s="90" t="s">
        <v>13</v>
      </c>
      <c r="F12" s="91"/>
      <c r="G12" s="31" t="s">
        <v>13</v>
      </c>
      <c r="H12" s="25" t="s">
        <v>13</v>
      </c>
      <c r="I12" s="92">
        <f>IFERROR(R12+T12+V12+X12+Z12+AB12,"-")</f>
        <v>0</v>
      </c>
      <c r="J12" s="93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5">
      <c r="A13" s="23"/>
      <c r="B13" s="73"/>
      <c r="C13" s="84"/>
      <c r="D13" s="74"/>
      <c r="E13" s="94" t="s">
        <v>13</v>
      </c>
      <c r="F13" s="95"/>
      <c r="G13" s="32" t="s">
        <v>13</v>
      </c>
      <c r="H13" s="60" t="s">
        <v>13</v>
      </c>
      <c r="I13" s="71">
        <f t="shared" ref="I13:I20" si="0">IFERROR(R13+T13+V13+X13+Z13+AB13,"-")</f>
        <v>0</v>
      </c>
      <c r="J13" s="72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5">
      <c r="A14" s="23"/>
      <c r="B14" s="73"/>
      <c r="C14" s="84"/>
      <c r="D14" s="74"/>
      <c r="E14" s="94" t="s">
        <v>13</v>
      </c>
      <c r="F14" s="96"/>
      <c r="G14" s="32" t="s">
        <v>13</v>
      </c>
      <c r="H14" s="60" t="s">
        <v>13</v>
      </c>
      <c r="I14" s="71">
        <f t="shared" ref="I14:I15" si="3">IFERROR(R14+T14+V14+X14+Z14+AB14,"-")</f>
        <v>0</v>
      </c>
      <c r="J14" s="72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5">
      <c r="A15" s="23"/>
      <c r="B15" s="73"/>
      <c r="C15" s="84"/>
      <c r="D15" s="74"/>
      <c r="E15" s="94" t="s">
        <v>13</v>
      </c>
      <c r="F15" s="96"/>
      <c r="G15" s="32" t="s">
        <v>13</v>
      </c>
      <c r="H15" s="60" t="s">
        <v>13</v>
      </c>
      <c r="I15" s="71">
        <f t="shared" si="3"/>
        <v>0</v>
      </c>
      <c r="J15" s="72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5">
      <c r="A16" s="23"/>
      <c r="B16" s="73"/>
      <c r="C16" s="84"/>
      <c r="D16" s="74"/>
      <c r="E16" s="94" t="s">
        <v>13</v>
      </c>
      <c r="F16" s="95"/>
      <c r="G16" s="32" t="s">
        <v>13</v>
      </c>
      <c r="H16" s="60" t="s">
        <v>13</v>
      </c>
      <c r="I16" s="71">
        <f t="shared" si="0"/>
        <v>0</v>
      </c>
      <c r="J16" s="72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5">
      <c r="A17" s="23"/>
      <c r="B17" s="73"/>
      <c r="C17" s="84"/>
      <c r="D17" s="74"/>
      <c r="E17" s="94" t="s">
        <v>13</v>
      </c>
      <c r="F17" s="95"/>
      <c r="G17" s="32" t="s">
        <v>13</v>
      </c>
      <c r="H17" s="60" t="s">
        <v>13</v>
      </c>
      <c r="I17" s="71">
        <f t="shared" si="0"/>
        <v>0</v>
      </c>
      <c r="J17" s="72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5">
      <c r="A18" s="23"/>
      <c r="B18" s="73"/>
      <c r="C18" s="84"/>
      <c r="D18" s="74"/>
      <c r="E18" s="94" t="s">
        <v>13</v>
      </c>
      <c r="F18" s="95"/>
      <c r="G18" s="32" t="s">
        <v>13</v>
      </c>
      <c r="H18" s="60" t="s">
        <v>13</v>
      </c>
      <c r="I18" s="71">
        <f t="shared" si="0"/>
        <v>0</v>
      </c>
      <c r="J18" s="72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5">
      <c r="A19" s="23"/>
      <c r="B19" s="73"/>
      <c r="C19" s="84"/>
      <c r="D19" s="74"/>
      <c r="E19" s="94" t="s">
        <v>13</v>
      </c>
      <c r="F19" s="95"/>
      <c r="G19" s="32" t="s">
        <v>13</v>
      </c>
      <c r="H19" s="60" t="s">
        <v>13</v>
      </c>
      <c r="I19" s="71">
        <f t="shared" si="0"/>
        <v>0</v>
      </c>
      <c r="J19" s="72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4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80">
        <f t="shared" si="0"/>
        <v>0</v>
      </c>
      <c r="J20" s="81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5" thickTop="1" thickBot="1" x14ac:dyDescent="0.4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8.15" customHeight="1" thickTop="1" thickBot="1" x14ac:dyDescent="0.4">
      <c r="A22" s="2"/>
      <c r="B22" s="3"/>
      <c r="K22" s="2"/>
      <c r="M22" s="28"/>
      <c r="N22" s="28"/>
    </row>
    <row r="23" spans="1:28" ht="16" thickTop="1" x14ac:dyDescent="0.35">
      <c r="A23" s="97" t="s">
        <v>33</v>
      </c>
      <c r="B23" s="98"/>
      <c r="C23" s="98"/>
      <c r="D23" s="98"/>
      <c r="E23" s="98" t="s">
        <v>17</v>
      </c>
      <c r="F23" s="98"/>
      <c r="G23" s="39"/>
      <c r="H23" s="40" t="s">
        <v>18</v>
      </c>
      <c r="I23" s="86" t="s">
        <v>19</v>
      </c>
      <c r="J23" s="86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4">
      <c r="A24" s="1"/>
      <c r="B24" s="83"/>
      <c r="C24" s="83"/>
      <c r="D24" s="83"/>
      <c r="E24" s="85"/>
      <c r="F24" s="85"/>
      <c r="G24" s="85"/>
      <c r="H24" s="55" t="s">
        <v>13</v>
      </c>
      <c r="I24" s="75" t="s">
        <v>13</v>
      </c>
      <c r="J24" s="75"/>
      <c r="K24" s="8">
        <f>VLOOKUP(H24,Troops!$AA$3:$AB$7,2,FALSE)+VLOOKUP(I24,Troops!$AD$3:$AE$8,2,FALSE)</f>
        <v>0</v>
      </c>
      <c r="M24" s="28"/>
      <c r="N24" s="28"/>
    </row>
    <row r="25" spans="1:28" ht="16.5" thickTop="1" thickBot="1" x14ac:dyDescent="0.4">
      <c r="A25" s="41" t="s">
        <v>27</v>
      </c>
      <c r="B25" s="76" t="s">
        <v>28</v>
      </c>
      <c r="C25" s="76"/>
      <c r="D25" s="76"/>
      <c r="E25" s="76" t="s">
        <v>29</v>
      </c>
      <c r="F25" s="76"/>
      <c r="G25" s="42" t="s">
        <v>30</v>
      </c>
      <c r="H25" s="43" t="s">
        <v>31</v>
      </c>
      <c r="I25" s="86" t="s">
        <v>12</v>
      </c>
      <c r="J25" s="86"/>
      <c r="K25" s="37" t="s">
        <v>32</v>
      </c>
      <c r="M25" s="28"/>
      <c r="N25" s="28"/>
    </row>
    <row r="26" spans="1:28" ht="15" thickTop="1" x14ac:dyDescent="0.35">
      <c r="A26" s="22"/>
      <c r="B26" s="87"/>
      <c r="C26" s="88"/>
      <c r="D26" s="89"/>
      <c r="E26" s="87" t="s">
        <v>13</v>
      </c>
      <c r="F26" s="89"/>
      <c r="G26" s="31" t="s">
        <v>13</v>
      </c>
      <c r="H26" s="25" t="s">
        <v>13</v>
      </c>
      <c r="I26" s="92">
        <f>IFERROR(R26+T26+V26+X26+Z26+AB26,"-")</f>
        <v>0</v>
      </c>
      <c r="J26" s="93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5">
      <c r="A27" s="23"/>
      <c r="B27" s="73"/>
      <c r="C27" s="84"/>
      <c r="D27" s="74"/>
      <c r="E27" s="73" t="s">
        <v>13</v>
      </c>
      <c r="F27" s="74"/>
      <c r="G27" s="32" t="s">
        <v>13</v>
      </c>
      <c r="H27" s="29" t="s">
        <v>13</v>
      </c>
      <c r="I27" s="71">
        <f t="shared" ref="I27:I34" si="5">IFERROR(R27+T27+V27+X27+Z27+AB27,"-")</f>
        <v>0</v>
      </c>
      <c r="J27" s="72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5">
      <c r="A28" s="23"/>
      <c r="B28" s="123"/>
      <c r="C28" s="124"/>
      <c r="D28" s="125"/>
      <c r="E28" s="73" t="s">
        <v>13</v>
      </c>
      <c r="F28" s="74"/>
      <c r="G28" s="32" t="s">
        <v>13</v>
      </c>
      <c r="H28" s="29" t="s">
        <v>13</v>
      </c>
      <c r="I28" s="71">
        <f t="shared" ref="I28:I29" si="8">IFERROR(R28+T28+V28+X28+Z28+AB28,"-")</f>
        <v>0</v>
      </c>
      <c r="J28" s="72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5">
      <c r="A29" s="23"/>
      <c r="B29" s="123"/>
      <c r="C29" s="124"/>
      <c r="D29" s="125"/>
      <c r="E29" s="73" t="s">
        <v>13</v>
      </c>
      <c r="F29" s="74"/>
      <c r="G29" s="32" t="s">
        <v>13</v>
      </c>
      <c r="H29" s="29" t="s">
        <v>13</v>
      </c>
      <c r="I29" s="71">
        <f t="shared" si="8"/>
        <v>0</v>
      </c>
      <c r="J29" s="72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5">
      <c r="A30" s="23"/>
      <c r="B30" s="73"/>
      <c r="C30" s="84"/>
      <c r="D30" s="74"/>
      <c r="E30" s="73" t="s">
        <v>13</v>
      </c>
      <c r="F30" s="74"/>
      <c r="G30" s="32" t="s">
        <v>13</v>
      </c>
      <c r="H30" s="29" t="s">
        <v>13</v>
      </c>
      <c r="I30" s="71">
        <f t="shared" si="5"/>
        <v>0</v>
      </c>
      <c r="J30" s="72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5">
      <c r="A31" s="23"/>
      <c r="B31" s="73"/>
      <c r="C31" s="84"/>
      <c r="D31" s="74"/>
      <c r="E31" s="73" t="s">
        <v>13</v>
      </c>
      <c r="F31" s="74"/>
      <c r="G31" s="32" t="s">
        <v>13</v>
      </c>
      <c r="H31" s="29" t="s">
        <v>13</v>
      </c>
      <c r="I31" s="71">
        <f t="shared" si="5"/>
        <v>0</v>
      </c>
      <c r="J31" s="72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5">
      <c r="A32" s="23"/>
      <c r="B32" s="73"/>
      <c r="C32" s="84"/>
      <c r="D32" s="74"/>
      <c r="E32" s="73" t="s">
        <v>13</v>
      </c>
      <c r="F32" s="74"/>
      <c r="G32" s="32" t="s">
        <v>13</v>
      </c>
      <c r="H32" s="29" t="s">
        <v>13</v>
      </c>
      <c r="I32" s="71">
        <f t="shared" si="5"/>
        <v>0</v>
      </c>
      <c r="J32" s="72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5">
      <c r="A33" s="23"/>
      <c r="B33" s="73"/>
      <c r="C33" s="84"/>
      <c r="D33" s="74"/>
      <c r="E33" s="73" t="s">
        <v>13</v>
      </c>
      <c r="F33" s="74"/>
      <c r="G33" s="32" t="s">
        <v>13</v>
      </c>
      <c r="H33" s="29" t="s">
        <v>13</v>
      </c>
      <c r="I33" s="71">
        <f t="shared" si="5"/>
        <v>0</v>
      </c>
      <c r="J33" s="72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4">
      <c r="A34" s="24"/>
      <c r="B34" s="78"/>
      <c r="C34" s="112"/>
      <c r="D34" s="79"/>
      <c r="E34" s="78" t="s">
        <v>13</v>
      </c>
      <c r="F34" s="79"/>
      <c r="G34" s="63" t="s">
        <v>13</v>
      </c>
      <c r="H34" s="64" t="s">
        <v>13</v>
      </c>
      <c r="I34" s="80">
        <f t="shared" si="5"/>
        <v>0</v>
      </c>
      <c r="J34" s="81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5" thickTop="1" thickBot="1" x14ac:dyDescent="0.4">
      <c r="A35" s="44">
        <v>0</v>
      </c>
      <c r="B35" s="76"/>
      <c r="C35" s="82"/>
      <c r="D35" s="82"/>
      <c r="E35" s="82"/>
      <c r="F35" s="82"/>
      <c r="G35" s="82"/>
      <c r="H35" s="82"/>
      <c r="I35" s="82"/>
      <c r="J35" s="82"/>
      <c r="K35" s="45">
        <f>SUM(K26:K34)+K24</f>
        <v>0</v>
      </c>
      <c r="M35" s="28"/>
      <c r="N35" s="28"/>
    </row>
    <row r="36" spans="1:28" ht="8.15" customHeight="1" thickTop="1" thickBot="1" x14ac:dyDescent="0.4">
      <c r="A36" s="2"/>
      <c r="B36" s="3"/>
      <c r="K36" s="2"/>
      <c r="M36" s="28"/>
      <c r="N36" s="28"/>
    </row>
    <row r="37" spans="1:28" ht="16" thickTop="1" x14ac:dyDescent="0.35">
      <c r="A37" s="97" t="s">
        <v>34</v>
      </c>
      <c r="B37" s="98"/>
      <c r="C37" s="98"/>
      <c r="D37" s="98"/>
      <c r="E37" s="98" t="s">
        <v>17</v>
      </c>
      <c r="F37" s="98"/>
      <c r="G37" s="39"/>
      <c r="H37" s="40" t="s">
        <v>18</v>
      </c>
      <c r="I37" s="86" t="s">
        <v>19</v>
      </c>
      <c r="J37" s="86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4">
      <c r="A38" s="1"/>
      <c r="B38" s="83"/>
      <c r="C38" s="83"/>
      <c r="D38" s="83"/>
      <c r="E38" s="85"/>
      <c r="F38" s="85"/>
      <c r="G38" s="85"/>
      <c r="H38" s="55" t="s">
        <v>13</v>
      </c>
      <c r="I38" s="75" t="s">
        <v>13</v>
      </c>
      <c r="J38" s="75"/>
      <c r="K38" s="4">
        <f>VLOOKUP(H38,Troops!$AA$3:$AB$7,2,FALSE)+VLOOKUP(I38,Troops!$AD$3:$AE$8,2,FALSE)</f>
        <v>0</v>
      </c>
      <c r="M38" s="28"/>
      <c r="N38" s="28"/>
    </row>
    <row r="39" spans="1:28" ht="16.5" thickTop="1" thickBot="1" x14ac:dyDescent="0.4">
      <c r="A39" s="41" t="s">
        <v>27</v>
      </c>
      <c r="B39" s="76" t="s">
        <v>28</v>
      </c>
      <c r="C39" s="76"/>
      <c r="D39" s="76"/>
      <c r="E39" s="76" t="s">
        <v>29</v>
      </c>
      <c r="F39" s="76"/>
      <c r="G39" s="42" t="s">
        <v>30</v>
      </c>
      <c r="H39" s="43" t="s">
        <v>31</v>
      </c>
      <c r="I39" s="77" t="s">
        <v>12</v>
      </c>
      <c r="J39" s="77"/>
      <c r="K39" s="37" t="s">
        <v>32</v>
      </c>
      <c r="M39" s="28"/>
      <c r="N39" s="28"/>
    </row>
    <row r="40" spans="1:28" ht="15" thickTop="1" x14ac:dyDescent="0.35">
      <c r="A40" s="22"/>
      <c r="B40" s="87"/>
      <c r="C40" s="88"/>
      <c r="D40" s="89"/>
      <c r="E40" s="90" t="s">
        <v>13</v>
      </c>
      <c r="F40" s="91"/>
      <c r="G40" s="31" t="s">
        <v>13</v>
      </c>
      <c r="H40" s="25" t="s">
        <v>13</v>
      </c>
      <c r="I40" s="92">
        <f>IFERROR(R40+T40+V40+X40+Z40+AB40,"-")</f>
        <v>0</v>
      </c>
      <c r="J40" s="93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5">
      <c r="A41" s="23"/>
      <c r="B41" s="73"/>
      <c r="C41" s="84"/>
      <c r="D41" s="74"/>
      <c r="E41" s="94" t="s">
        <v>13</v>
      </c>
      <c r="F41" s="95"/>
      <c r="G41" s="32" t="s">
        <v>13</v>
      </c>
      <c r="H41" s="29" t="s">
        <v>13</v>
      </c>
      <c r="I41" s="71">
        <f t="shared" ref="I41:I48" si="10">IFERROR(R41+T41+V41+X41+Z41+AB41,"-")</f>
        <v>0</v>
      </c>
      <c r="J41" s="72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5">
      <c r="A42" s="23"/>
      <c r="B42" s="123"/>
      <c r="C42" s="124"/>
      <c r="D42" s="125"/>
      <c r="E42" s="94" t="s">
        <v>13</v>
      </c>
      <c r="F42" s="95"/>
      <c r="G42" s="32" t="s">
        <v>13</v>
      </c>
      <c r="H42" s="29" t="s">
        <v>13</v>
      </c>
      <c r="I42" s="71">
        <f t="shared" ref="I42:I43" si="13">IFERROR(R42+T42+V42+X42+Z42+AB42,"-")</f>
        <v>0</v>
      </c>
      <c r="J42" s="72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5">
      <c r="A43" s="23"/>
      <c r="B43" s="123"/>
      <c r="C43" s="124"/>
      <c r="D43" s="125"/>
      <c r="E43" s="94" t="s">
        <v>13</v>
      </c>
      <c r="F43" s="95"/>
      <c r="G43" s="32" t="s">
        <v>13</v>
      </c>
      <c r="H43" s="29" t="s">
        <v>13</v>
      </c>
      <c r="I43" s="71">
        <f t="shared" si="13"/>
        <v>0</v>
      </c>
      <c r="J43" s="72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5">
      <c r="A44" s="23"/>
      <c r="B44" s="73"/>
      <c r="C44" s="84"/>
      <c r="D44" s="74"/>
      <c r="E44" s="94" t="s">
        <v>13</v>
      </c>
      <c r="F44" s="95"/>
      <c r="G44" s="32" t="s">
        <v>13</v>
      </c>
      <c r="H44" s="29" t="s">
        <v>13</v>
      </c>
      <c r="I44" s="71">
        <f t="shared" si="10"/>
        <v>0</v>
      </c>
      <c r="J44" s="72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5">
      <c r="A45" s="23"/>
      <c r="B45" s="73"/>
      <c r="C45" s="84"/>
      <c r="D45" s="74"/>
      <c r="E45" s="94" t="s">
        <v>13</v>
      </c>
      <c r="F45" s="95"/>
      <c r="G45" s="32" t="s">
        <v>13</v>
      </c>
      <c r="H45" s="29" t="s">
        <v>13</v>
      </c>
      <c r="I45" s="71">
        <f t="shared" si="10"/>
        <v>0</v>
      </c>
      <c r="J45" s="72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5">
      <c r="A46" s="23"/>
      <c r="B46" s="73"/>
      <c r="C46" s="84"/>
      <c r="D46" s="74"/>
      <c r="E46" s="94" t="s">
        <v>13</v>
      </c>
      <c r="F46" s="95"/>
      <c r="G46" s="32" t="s">
        <v>13</v>
      </c>
      <c r="H46" s="29" t="s">
        <v>13</v>
      </c>
      <c r="I46" s="71">
        <f t="shared" si="10"/>
        <v>0</v>
      </c>
      <c r="J46" s="72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5">
      <c r="A47" s="23"/>
      <c r="B47" s="73"/>
      <c r="C47" s="84"/>
      <c r="D47" s="74"/>
      <c r="E47" s="94" t="s">
        <v>13</v>
      </c>
      <c r="F47" s="95"/>
      <c r="G47" s="32" t="s">
        <v>13</v>
      </c>
      <c r="H47" s="29" t="s">
        <v>13</v>
      </c>
      <c r="I47" s="71">
        <f t="shared" si="10"/>
        <v>0</v>
      </c>
      <c r="J47" s="72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4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80">
        <f t="shared" si="10"/>
        <v>0</v>
      </c>
      <c r="J48" s="81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5" thickTop="1" thickBot="1" x14ac:dyDescent="0.4">
      <c r="A49" s="44">
        <v>0</v>
      </c>
      <c r="B49" s="76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8.15" customHeight="1" thickTop="1" thickBot="1" x14ac:dyDescent="0.4">
      <c r="M50" s="28"/>
      <c r="N50" s="28"/>
    </row>
    <row r="51" spans="1:28" ht="16" thickTop="1" x14ac:dyDescent="0.35">
      <c r="A51" s="97" t="s">
        <v>38</v>
      </c>
      <c r="B51" s="98"/>
      <c r="C51" s="98"/>
      <c r="D51" s="98"/>
      <c r="E51" s="98" t="s">
        <v>17</v>
      </c>
      <c r="F51" s="98"/>
      <c r="G51" s="39"/>
      <c r="H51" s="40" t="s">
        <v>18</v>
      </c>
      <c r="I51" s="86" t="s">
        <v>19</v>
      </c>
      <c r="J51" s="86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4">
      <c r="A52" s="1"/>
      <c r="B52" s="83"/>
      <c r="C52" s="83"/>
      <c r="D52" s="83"/>
      <c r="E52" s="85"/>
      <c r="F52" s="85"/>
      <c r="G52" s="85"/>
      <c r="H52" s="55" t="s">
        <v>13</v>
      </c>
      <c r="I52" s="75" t="s">
        <v>13</v>
      </c>
      <c r="J52" s="75"/>
      <c r="K52" s="4">
        <f>VLOOKUP(H52,Troops!$AA$3:$AB$7,2,FALSE)+VLOOKUP(I52,Troops!$AD$3:$AE$8,2,FALSE)</f>
        <v>0</v>
      </c>
      <c r="M52" s="28"/>
      <c r="N52" s="28"/>
    </row>
    <row r="53" spans="1:28" ht="16.5" thickTop="1" thickBot="1" x14ac:dyDescent="0.4">
      <c r="A53" s="41" t="s">
        <v>27</v>
      </c>
      <c r="B53" s="76" t="s">
        <v>28</v>
      </c>
      <c r="C53" s="76"/>
      <c r="D53" s="76"/>
      <c r="E53" s="76" t="s">
        <v>29</v>
      </c>
      <c r="F53" s="76"/>
      <c r="G53" s="42" t="s">
        <v>30</v>
      </c>
      <c r="H53" s="43" t="s">
        <v>31</v>
      </c>
      <c r="I53" s="77" t="s">
        <v>12</v>
      </c>
      <c r="J53" s="77"/>
      <c r="K53" s="37" t="s">
        <v>32</v>
      </c>
      <c r="M53" s="28"/>
      <c r="N53" s="28"/>
    </row>
    <row r="54" spans="1:28" ht="15" thickTop="1" x14ac:dyDescent="0.35">
      <c r="A54" s="22"/>
      <c r="B54" s="87"/>
      <c r="C54" s="88"/>
      <c r="D54" s="89"/>
      <c r="E54" s="126" t="s">
        <v>13</v>
      </c>
      <c r="F54" s="127"/>
      <c r="G54" s="68" t="s">
        <v>13</v>
      </c>
      <c r="H54" s="69" t="s">
        <v>13</v>
      </c>
      <c r="I54" s="92">
        <f>IFERROR(R54+T54+V54+X54+Z54+AB54,"-")</f>
        <v>0</v>
      </c>
      <c r="J54" s="93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5">
      <c r="A55" s="65"/>
      <c r="B55" s="123"/>
      <c r="C55" s="124"/>
      <c r="D55" s="125"/>
      <c r="E55" s="94" t="s">
        <v>13</v>
      </c>
      <c r="F55" s="95"/>
      <c r="G55" s="32" t="s">
        <v>13</v>
      </c>
      <c r="H55" s="29" t="s">
        <v>13</v>
      </c>
      <c r="I55" s="71">
        <f t="shared" ref="I55:I56" si="15">IFERROR(R55+T55+V55+X55+Z55+AB55,"-")</f>
        <v>0</v>
      </c>
      <c r="J55" s="72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5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80">
        <f t="shared" si="15"/>
        <v>0</v>
      </c>
      <c r="J56" s="81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5">
      <c r="A57" s="23"/>
      <c r="B57" s="73"/>
      <c r="C57" s="84"/>
      <c r="D57" s="74"/>
      <c r="E57" s="94" t="s">
        <v>13</v>
      </c>
      <c r="F57" s="95"/>
      <c r="G57" s="32" t="s">
        <v>13</v>
      </c>
      <c r="H57" s="29" t="s">
        <v>13</v>
      </c>
      <c r="I57" s="71">
        <f t="shared" ref="I57:I62" si="18">IFERROR(R57+T57+V57+X57+Z57+AB57,"-")</f>
        <v>0</v>
      </c>
      <c r="J57" s="72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5">
      <c r="A58" s="23"/>
      <c r="B58" s="73"/>
      <c r="C58" s="84"/>
      <c r="D58" s="74"/>
      <c r="E58" s="94" t="s">
        <v>13</v>
      </c>
      <c r="F58" s="95"/>
      <c r="G58" s="32" t="s">
        <v>13</v>
      </c>
      <c r="H58" s="29" t="s">
        <v>13</v>
      </c>
      <c r="I58" s="71">
        <f t="shared" si="18"/>
        <v>0</v>
      </c>
      <c r="J58" s="72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5">
      <c r="A59" s="23"/>
      <c r="B59" s="73"/>
      <c r="C59" s="84"/>
      <c r="D59" s="74"/>
      <c r="E59" s="94" t="s">
        <v>13</v>
      </c>
      <c r="F59" s="95"/>
      <c r="G59" s="32" t="s">
        <v>13</v>
      </c>
      <c r="H59" s="29" t="s">
        <v>13</v>
      </c>
      <c r="I59" s="71">
        <f t="shared" si="18"/>
        <v>0</v>
      </c>
      <c r="J59" s="72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5">
      <c r="A60" s="23"/>
      <c r="B60" s="73"/>
      <c r="C60" s="84"/>
      <c r="D60" s="74"/>
      <c r="E60" s="94" t="s">
        <v>13</v>
      </c>
      <c r="F60" s="95"/>
      <c r="G60" s="32" t="s">
        <v>13</v>
      </c>
      <c r="H60" s="29" t="s">
        <v>13</v>
      </c>
      <c r="I60" s="71">
        <f t="shared" si="18"/>
        <v>0</v>
      </c>
      <c r="J60" s="72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5">
      <c r="A61" s="23"/>
      <c r="B61" s="73"/>
      <c r="C61" s="84"/>
      <c r="D61" s="74"/>
      <c r="E61" s="94" t="s">
        <v>13</v>
      </c>
      <c r="F61" s="95"/>
      <c r="G61" s="32" t="s">
        <v>13</v>
      </c>
      <c r="H61" s="29" t="s">
        <v>13</v>
      </c>
      <c r="I61" s="71">
        <f t="shared" si="18"/>
        <v>0</v>
      </c>
      <c r="J61" s="72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4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80">
        <f t="shared" si="18"/>
        <v>0</v>
      </c>
      <c r="J62" s="81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5" thickTop="1" thickBot="1" x14ac:dyDescent="0.4">
      <c r="A63" s="44">
        <v>0</v>
      </c>
      <c r="B63" s="76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8.15" customHeight="1" thickTop="1" x14ac:dyDescent="0.35">
      <c r="M64" s="28"/>
      <c r="N64" s="28"/>
    </row>
    <row r="65" spans="1:14" ht="8.15" customHeight="1" thickBot="1" x14ac:dyDescent="0.4">
      <c r="M65" s="28"/>
      <c r="N65" s="28"/>
    </row>
    <row r="66" spans="1:14" ht="16.5" thickTop="1" thickBot="1" x14ac:dyDescent="0.4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5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1640625" defaultRowHeight="14.5" x14ac:dyDescent="0.35"/>
  <cols>
    <col min="1" max="1" width="8.81640625" style="14"/>
    <col min="2" max="2" width="38.26953125" style="14" bestFit="1" customWidth="1"/>
    <col min="3" max="16384" width="8.81640625" style="14"/>
  </cols>
  <sheetData>
    <row r="1" spans="1:2" x14ac:dyDescent="0.35">
      <c r="A1" s="14">
        <v>0</v>
      </c>
      <c r="B1" s="15" t="s">
        <v>39</v>
      </c>
    </row>
    <row r="2" spans="1:2" x14ac:dyDescent="0.35">
      <c r="A2" s="14">
        <v>1</v>
      </c>
      <c r="B2" s="14" t="s">
        <v>40</v>
      </c>
    </row>
    <row r="3" spans="1:2" x14ac:dyDescent="0.35">
      <c r="A3" s="14">
        <v>2</v>
      </c>
      <c r="B3" s="14" t="s">
        <v>41</v>
      </c>
    </row>
    <row r="4" spans="1:2" x14ac:dyDescent="0.35">
      <c r="A4" s="14">
        <v>3</v>
      </c>
      <c r="B4" s="14" t="s">
        <v>42</v>
      </c>
    </row>
    <row r="5" spans="1:2" x14ac:dyDescent="0.35">
      <c r="A5" s="14">
        <v>4</v>
      </c>
      <c r="B5" s="14" t="s">
        <v>43</v>
      </c>
    </row>
    <row r="6" spans="1:2" x14ac:dyDescent="0.35">
      <c r="A6" s="14">
        <v>5</v>
      </c>
      <c r="B6" s="14" t="s">
        <v>44</v>
      </c>
    </row>
    <row r="7" spans="1:2" x14ac:dyDescent="0.35">
      <c r="A7" s="14">
        <v>6</v>
      </c>
      <c r="B7" s="14" t="s">
        <v>45</v>
      </c>
    </row>
    <row r="8" spans="1:2" x14ac:dyDescent="0.35">
      <c r="A8" s="14">
        <v>7</v>
      </c>
      <c r="B8" s="14" t="s">
        <v>46</v>
      </c>
    </row>
    <row r="9" spans="1:2" x14ac:dyDescent="0.35">
      <c r="A9" s="14">
        <v>8</v>
      </c>
      <c r="B9" s="14" t="s">
        <v>47</v>
      </c>
    </row>
    <row r="10" spans="1:2" x14ac:dyDescent="0.35">
      <c r="A10" s="14">
        <v>9</v>
      </c>
      <c r="B10" s="14" t="s">
        <v>48</v>
      </c>
    </row>
    <row r="11" spans="1:2" x14ac:dyDescent="0.35">
      <c r="A11" s="14">
        <v>10</v>
      </c>
      <c r="B11" s="14" t="s">
        <v>49</v>
      </c>
    </row>
    <row r="12" spans="1:2" x14ac:dyDescent="0.35">
      <c r="A12" s="14">
        <v>11</v>
      </c>
      <c r="B12" s="14" t="s">
        <v>50</v>
      </c>
    </row>
    <row r="13" spans="1:2" x14ac:dyDescent="0.35">
      <c r="A13" s="14">
        <v>12</v>
      </c>
      <c r="B13" s="14" t="s">
        <v>51</v>
      </c>
    </row>
    <row r="14" spans="1:2" x14ac:dyDescent="0.35">
      <c r="A14" s="14">
        <v>13</v>
      </c>
      <c r="B14" s="14" t="s">
        <v>52</v>
      </c>
    </row>
    <row r="15" spans="1:2" x14ac:dyDescent="0.35">
      <c r="A15" s="14">
        <v>14</v>
      </c>
      <c r="B15" s="14" t="s">
        <v>53</v>
      </c>
    </row>
    <row r="16" spans="1:2" x14ac:dyDescent="0.35">
      <c r="A16" s="14">
        <v>15</v>
      </c>
      <c r="B16" s="14" t="s">
        <v>54</v>
      </c>
    </row>
    <row r="17" spans="1:2" x14ac:dyDescent="0.35">
      <c r="A17" s="14">
        <v>16</v>
      </c>
      <c r="B17" s="14" t="s">
        <v>55</v>
      </c>
    </row>
    <row r="18" spans="1:2" x14ac:dyDescent="0.35">
      <c r="A18" s="14">
        <v>17</v>
      </c>
      <c r="B18" s="14" t="s">
        <v>56</v>
      </c>
    </row>
    <row r="19" spans="1:2" x14ac:dyDescent="0.35">
      <c r="A19" s="14">
        <v>18</v>
      </c>
      <c r="B19" s="14" t="s">
        <v>57</v>
      </c>
    </row>
    <row r="20" spans="1:2" x14ac:dyDescent="0.35">
      <c r="A20" s="14">
        <v>19</v>
      </c>
      <c r="B20" s="14" t="s">
        <v>58</v>
      </c>
    </row>
    <row r="21" spans="1:2" x14ac:dyDescent="0.35">
      <c r="A21" s="14">
        <v>20</v>
      </c>
      <c r="B21" s="14" t="s">
        <v>59</v>
      </c>
    </row>
    <row r="22" spans="1:2" x14ac:dyDescent="0.35">
      <c r="A22" s="14">
        <v>21</v>
      </c>
      <c r="B22" s="14" t="s">
        <v>60</v>
      </c>
    </row>
    <row r="23" spans="1:2" x14ac:dyDescent="0.35">
      <c r="A23" s="14">
        <v>22</v>
      </c>
      <c r="B23" s="14" t="s">
        <v>61</v>
      </c>
    </row>
    <row r="24" spans="1:2" x14ac:dyDescent="0.35">
      <c r="A24" s="14">
        <v>23</v>
      </c>
      <c r="B24" s="14" t="s">
        <v>62</v>
      </c>
    </row>
    <row r="25" spans="1:2" x14ac:dyDescent="0.35">
      <c r="A25" s="14">
        <v>24</v>
      </c>
      <c r="B25" s="14" t="s">
        <v>63</v>
      </c>
    </row>
    <row r="26" spans="1:2" x14ac:dyDescent="0.35">
      <c r="A26" s="14">
        <v>25</v>
      </c>
      <c r="B26" s="14" t="s">
        <v>64</v>
      </c>
    </row>
    <row r="27" spans="1:2" x14ac:dyDescent="0.35">
      <c r="A27" s="14">
        <v>26</v>
      </c>
      <c r="B27" s="14" t="s">
        <v>65</v>
      </c>
    </row>
    <row r="28" spans="1:2" x14ac:dyDescent="0.35">
      <c r="A28" s="14">
        <v>27</v>
      </c>
      <c r="B28" s="14" t="s">
        <v>66</v>
      </c>
    </row>
    <row r="29" spans="1:2" x14ac:dyDescent="0.35">
      <c r="A29" s="14">
        <v>28</v>
      </c>
      <c r="B29" s="14" t="s">
        <v>67</v>
      </c>
    </row>
    <row r="30" spans="1:2" x14ac:dyDescent="0.35">
      <c r="A30" s="14">
        <v>29</v>
      </c>
      <c r="B30" s="14" t="s">
        <v>68</v>
      </c>
    </row>
    <row r="31" spans="1:2" x14ac:dyDescent="0.35">
      <c r="A31" s="14">
        <v>30</v>
      </c>
      <c r="B31" s="14" t="s">
        <v>69</v>
      </c>
    </row>
    <row r="32" spans="1:2" x14ac:dyDescent="0.35">
      <c r="A32" s="14">
        <v>31</v>
      </c>
      <c r="B32" s="14" t="s">
        <v>70</v>
      </c>
    </row>
    <row r="33" spans="1:2" x14ac:dyDescent="0.35">
      <c r="A33" s="14">
        <v>32</v>
      </c>
      <c r="B33" s="14" t="s">
        <v>71</v>
      </c>
    </row>
    <row r="34" spans="1:2" x14ac:dyDescent="0.35">
      <c r="A34" s="14">
        <v>33</v>
      </c>
      <c r="B34" s="14" t="s">
        <v>72</v>
      </c>
    </row>
    <row r="35" spans="1:2" x14ac:dyDescent="0.35">
      <c r="A35" s="14">
        <v>34</v>
      </c>
      <c r="B35" s="14" t="s">
        <v>73</v>
      </c>
    </row>
    <row r="36" spans="1:2" x14ac:dyDescent="0.35">
      <c r="A36" s="14">
        <v>35</v>
      </c>
      <c r="B36" s="14" t="s">
        <v>74</v>
      </c>
    </row>
    <row r="37" spans="1:2" x14ac:dyDescent="0.35">
      <c r="A37" s="14">
        <v>36</v>
      </c>
      <c r="B37" s="14" t="s">
        <v>75</v>
      </c>
    </row>
    <row r="38" spans="1:2" x14ac:dyDescent="0.35">
      <c r="A38" s="14">
        <v>37</v>
      </c>
      <c r="B38" s="14" t="s">
        <v>76</v>
      </c>
    </row>
    <row r="39" spans="1:2" x14ac:dyDescent="0.35">
      <c r="A39" s="14">
        <v>38</v>
      </c>
      <c r="B39" s="14" t="s">
        <v>77</v>
      </c>
    </row>
    <row r="40" spans="1:2" x14ac:dyDescent="0.35">
      <c r="A40" s="14">
        <v>39</v>
      </c>
      <c r="B40" s="14" t="s">
        <v>78</v>
      </c>
    </row>
    <row r="41" spans="1:2" x14ac:dyDescent="0.35">
      <c r="A41" s="14">
        <v>40</v>
      </c>
      <c r="B41" s="14" t="s">
        <v>79</v>
      </c>
    </row>
    <row r="42" spans="1:2" x14ac:dyDescent="0.35">
      <c r="A42" s="14">
        <v>41</v>
      </c>
      <c r="B42" s="14" t="s">
        <v>80</v>
      </c>
    </row>
    <row r="43" spans="1:2" x14ac:dyDescent="0.35">
      <c r="A43" s="14">
        <v>42</v>
      </c>
      <c r="B43" s="14" t="s">
        <v>81</v>
      </c>
    </row>
    <row r="44" spans="1:2" x14ac:dyDescent="0.35">
      <c r="A44" s="14">
        <v>43</v>
      </c>
      <c r="B44" s="14" t="s">
        <v>82</v>
      </c>
    </row>
    <row r="45" spans="1:2" x14ac:dyDescent="0.35">
      <c r="A45" s="14">
        <v>44</v>
      </c>
      <c r="B45" s="14" t="s">
        <v>83</v>
      </c>
    </row>
    <row r="46" spans="1:2" x14ac:dyDescent="0.35">
      <c r="A46" s="14">
        <v>45</v>
      </c>
      <c r="B46" s="14" t="s">
        <v>84</v>
      </c>
    </row>
    <row r="47" spans="1:2" x14ac:dyDescent="0.35">
      <c r="A47" s="14">
        <v>46</v>
      </c>
      <c r="B47" s="14" t="s">
        <v>85</v>
      </c>
    </row>
    <row r="48" spans="1:2" x14ac:dyDescent="0.35">
      <c r="A48" s="14">
        <v>47</v>
      </c>
      <c r="B48" s="14" t="s">
        <v>86</v>
      </c>
    </row>
    <row r="49" spans="1:2" x14ac:dyDescent="0.35">
      <c r="A49" s="14">
        <v>48</v>
      </c>
      <c r="B49" s="14" t="s">
        <v>87</v>
      </c>
    </row>
    <row r="50" spans="1:2" x14ac:dyDescent="0.35">
      <c r="A50" s="14">
        <v>49</v>
      </c>
      <c r="B50" s="14" t="s">
        <v>88</v>
      </c>
    </row>
    <row r="51" spans="1:2" x14ac:dyDescent="0.35">
      <c r="A51" s="14">
        <v>50</v>
      </c>
      <c r="B51" s="14" t="s">
        <v>89</v>
      </c>
    </row>
    <row r="52" spans="1:2" x14ac:dyDescent="0.35">
      <c r="A52" s="14">
        <v>51</v>
      </c>
      <c r="B52" s="14" t="s">
        <v>90</v>
      </c>
    </row>
    <row r="53" spans="1:2" x14ac:dyDescent="0.35">
      <c r="A53" s="14">
        <v>52</v>
      </c>
      <c r="B53" s="14" t="s">
        <v>91</v>
      </c>
    </row>
    <row r="54" spans="1:2" x14ac:dyDescent="0.35">
      <c r="A54" s="14">
        <v>53</v>
      </c>
      <c r="B54" s="14" t="s">
        <v>92</v>
      </c>
    </row>
    <row r="55" spans="1:2" x14ac:dyDescent="0.35">
      <c r="A55" s="14">
        <v>54</v>
      </c>
      <c r="B55" s="14" t="s">
        <v>93</v>
      </c>
    </row>
    <row r="56" spans="1:2" x14ac:dyDescent="0.35">
      <c r="A56" s="14">
        <v>55</v>
      </c>
      <c r="B56" s="14" t="s">
        <v>94</v>
      </c>
    </row>
    <row r="57" spans="1:2" x14ac:dyDescent="0.35">
      <c r="A57" s="14">
        <v>56</v>
      </c>
      <c r="B57" s="14" t="s">
        <v>95</v>
      </c>
    </row>
    <row r="58" spans="1:2" x14ac:dyDescent="0.35">
      <c r="A58" s="14">
        <v>57</v>
      </c>
      <c r="B58" s="14" t="s">
        <v>96</v>
      </c>
    </row>
    <row r="59" spans="1:2" x14ac:dyDescent="0.35">
      <c r="A59" s="14">
        <v>58</v>
      </c>
      <c r="B59" s="14" t="s">
        <v>97</v>
      </c>
    </row>
    <row r="60" spans="1:2" x14ac:dyDescent="0.35">
      <c r="A60" s="14">
        <v>59</v>
      </c>
      <c r="B60" s="14" t="s">
        <v>98</v>
      </c>
    </row>
    <row r="61" spans="1:2" x14ac:dyDescent="0.35">
      <c r="A61" s="14">
        <v>60</v>
      </c>
      <c r="B61" s="14" t="s">
        <v>99</v>
      </c>
    </row>
    <row r="62" spans="1:2" x14ac:dyDescent="0.35">
      <c r="A62" s="14">
        <v>61</v>
      </c>
      <c r="B62" s="14" t="s">
        <v>100</v>
      </c>
    </row>
    <row r="63" spans="1:2" x14ac:dyDescent="0.35">
      <c r="A63" s="14">
        <v>62</v>
      </c>
      <c r="B63" s="14" t="s">
        <v>101</v>
      </c>
    </row>
    <row r="64" spans="1:2" x14ac:dyDescent="0.35">
      <c r="A64" s="14">
        <v>63</v>
      </c>
      <c r="B64" s="14" t="s">
        <v>102</v>
      </c>
    </row>
    <row r="65" spans="1:2" x14ac:dyDescent="0.35">
      <c r="A65" s="14">
        <v>64</v>
      </c>
      <c r="B65" s="14" t="s">
        <v>103</v>
      </c>
    </row>
    <row r="66" spans="1:2" x14ac:dyDescent="0.35">
      <c r="A66" s="14">
        <v>65</v>
      </c>
      <c r="B66" s="14" t="s">
        <v>104</v>
      </c>
    </row>
    <row r="67" spans="1:2" x14ac:dyDescent="0.35">
      <c r="A67" s="14">
        <v>66</v>
      </c>
      <c r="B67" s="14" t="s">
        <v>105</v>
      </c>
    </row>
    <row r="68" spans="1:2" x14ac:dyDescent="0.35">
      <c r="A68" s="14">
        <v>67</v>
      </c>
      <c r="B68" s="14" t="s">
        <v>106</v>
      </c>
    </row>
    <row r="69" spans="1:2" x14ac:dyDescent="0.35">
      <c r="A69" s="14">
        <v>68</v>
      </c>
      <c r="B69" s="14" t="s">
        <v>107</v>
      </c>
    </row>
    <row r="70" spans="1:2" x14ac:dyDescent="0.35">
      <c r="A70" s="14">
        <v>69</v>
      </c>
      <c r="B70" s="14" t="s">
        <v>108</v>
      </c>
    </row>
    <row r="71" spans="1:2" x14ac:dyDescent="0.35">
      <c r="A71" s="14">
        <v>70</v>
      </c>
      <c r="B71" s="14" t="s">
        <v>109</v>
      </c>
    </row>
    <row r="72" spans="1:2" x14ac:dyDescent="0.35">
      <c r="A72" s="14">
        <v>71</v>
      </c>
      <c r="B72" s="14" t="s">
        <v>110</v>
      </c>
    </row>
    <row r="73" spans="1:2" x14ac:dyDescent="0.35">
      <c r="A73" s="14">
        <v>72</v>
      </c>
      <c r="B73" s="14" t="s">
        <v>111</v>
      </c>
    </row>
    <row r="74" spans="1:2" x14ac:dyDescent="0.35">
      <c r="A74" s="14">
        <v>73</v>
      </c>
      <c r="B74" s="14" t="s">
        <v>112</v>
      </c>
    </row>
    <row r="75" spans="1:2" x14ac:dyDescent="0.35">
      <c r="A75" s="14">
        <v>74</v>
      </c>
      <c r="B75" s="14" t="s">
        <v>113</v>
      </c>
    </row>
    <row r="76" spans="1:2" x14ac:dyDescent="0.35">
      <c r="A76" s="14">
        <v>75</v>
      </c>
      <c r="B76" s="14" t="s">
        <v>114</v>
      </c>
    </row>
    <row r="77" spans="1:2" x14ac:dyDescent="0.35">
      <c r="A77" s="14">
        <v>76</v>
      </c>
      <c r="B77" s="14" t="s">
        <v>115</v>
      </c>
    </row>
    <row r="78" spans="1:2" x14ac:dyDescent="0.35">
      <c r="A78" s="14">
        <v>77</v>
      </c>
      <c r="B78" s="14" t="s">
        <v>116</v>
      </c>
    </row>
    <row r="79" spans="1:2" x14ac:dyDescent="0.35">
      <c r="A79" s="14">
        <v>78</v>
      </c>
      <c r="B79" s="14" t="s">
        <v>117</v>
      </c>
    </row>
    <row r="80" spans="1:2" x14ac:dyDescent="0.35">
      <c r="A80" s="14">
        <v>79</v>
      </c>
      <c r="B80" s="14" t="s">
        <v>118</v>
      </c>
    </row>
    <row r="81" spans="1:2" x14ac:dyDescent="0.35">
      <c r="A81" s="14">
        <v>80</v>
      </c>
      <c r="B81" s="14" t="s">
        <v>119</v>
      </c>
    </row>
    <row r="82" spans="1:2" x14ac:dyDescent="0.35">
      <c r="A82" s="14">
        <v>81</v>
      </c>
      <c r="B82" s="14" t="s">
        <v>120</v>
      </c>
    </row>
    <row r="83" spans="1:2" x14ac:dyDescent="0.35">
      <c r="A83" s="14">
        <v>82</v>
      </c>
      <c r="B83" s="14" t="s">
        <v>121</v>
      </c>
    </row>
    <row r="84" spans="1:2" x14ac:dyDescent="0.35">
      <c r="A84" s="14">
        <v>83</v>
      </c>
      <c r="B84" s="14" t="s">
        <v>122</v>
      </c>
    </row>
    <row r="85" spans="1:2" x14ac:dyDescent="0.35">
      <c r="A85" s="14">
        <v>84</v>
      </c>
      <c r="B85" s="14" t="s">
        <v>123</v>
      </c>
    </row>
    <row r="86" spans="1:2" x14ac:dyDescent="0.35">
      <c r="A86" s="14">
        <v>85</v>
      </c>
      <c r="B86" s="14" t="s">
        <v>124</v>
      </c>
    </row>
    <row r="87" spans="1:2" x14ac:dyDescent="0.35">
      <c r="A87" s="14">
        <v>86</v>
      </c>
      <c r="B87" s="14" t="s">
        <v>125</v>
      </c>
    </row>
    <row r="88" spans="1:2" x14ac:dyDescent="0.35">
      <c r="A88" s="14">
        <v>87</v>
      </c>
      <c r="B88" s="14" t="s">
        <v>126</v>
      </c>
    </row>
    <row r="89" spans="1:2" x14ac:dyDescent="0.35">
      <c r="A89" s="14">
        <v>88</v>
      </c>
      <c r="B89" s="14" t="s">
        <v>127</v>
      </c>
    </row>
    <row r="90" spans="1:2" x14ac:dyDescent="0.35">
      <c r="A90" s="14">
        <v>89</v>
      </c>
      <c r="B90" s="14" t="s">
        <v>128</v>
      </c>
    </row>
    <row r="91" spans="1:2" x14ac:dyDescent="0.35">
      <c r="A91" s="14">
        <v>90</v>
      </c>
      <c r="B91" s="14" t="s">
        <v>129</v>
      </c>
    </row>
    <row r="92" spans="1:2" x14ac:dyDescent="0.35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1640625" defaultRowHeight="14.5" x14ac:dyDescent="0.35"/>
  <cols>
    <col min="1" max="1" width="49.26953125" style="14" bestFit="1" customWidth="1"/>
    <col min="2" max="2" width="14.1796875" style="16" bestFit="1" customWidth="1"/>
    <col min="3" max="3" width="13.26953125" style="16" bestFit="1" customWidth="1"/>
    <col min="4" max="4" width="10" style="16" bestFit="1" customWidth="1"/>
    <col min="5" max="5" width="14.81640625" style="16" bestFit="1" customWidth="1"/>
    <col min="6" max="6" width="18.453125" style="16" bestFit="1" customWidth="1"/>
    <col min="7" max="7" width="5.7265625" style="14" customWidth="1"/>
    <col min="8" max="8" width="15.7265625" style="14" bestFit="1" customWidth="1"/>
    <col min="9" max="9" width="3" style="14" bestFit="1" customWidth="1"/>
    <col min="10" max="10" width="4.7265625" style="14" customWidth="1"/>
    <col min="11" max="11" width="15.81640625" style="14" bestFit="1" customWidth="1"/>
    <col min="12" max="12" width="2.7265625" style="14" bestFit="1" customWidth="1"/>
    <col min="13" max="13" width="5.453125" style="14" customWidth="1"/>
    <col min="14" max="15" width="11.7265625" style="14" bestFit="1" customWidth="1"/>
    <col min="16" max="16" width="4.7265625" style="14" customWidth="1"/>
    <col min="17" max="17" width="14.26953125" style="14" bestFit="1" customWidth="1"/>
    <col min="18" max="18" width="6.26953125" style="14" customWidth="1"/>
    <col min="19" max="19" width="12.7265625" style="14" bestFit="1" customWidth="1"/>
    <col min="20" max="20" width="4" style="14" bestFit="1" customWidth="1"/>
    <col min="21" max="21" width="8.81640625" style="14"/>
    <col min="22" max="22" width="11.7265625" style="14" bestFit="1" customWidth="1"/>
    <col min="23" max="23" width="8.81640625" style="14"/>
    <col min="24" max="24" width="19.1796875" style="14" bestFit="1" customWidth="1"/>
    <col min="25" max="25" width="2" style="14" bestFit="1" customWidth="1"/>
    <col min="26" max="26" width="8.81640625" style="14"/>
    <col min="27" max="27" width="22.1796875" style="14" bestFit="1" customWidth="1"/>
    <col min="28" max="28" width="3" style="14" bestFit="1" customWidth="1"/>
    <col min="29" max="29" width="8.81640625" style="14"/>
    <col min="30" max="30" width="21.7265625" style="14" bestFit="1" customWidth="1"/>
    <col min="31" max="31" width="3.7265625" style="14" bestFit="1" customWidth="1"/>
    <col min="32" max="32" width="8.81640625" style="14"/>
    <col min="33" max="34" width="11.7265625" style="14" bestFit="1" customWidth="1"/>
    <col min="35" max="16384" width="8.81640625" style="14"/>
  </cols>
  <sheetData>
    <row r="1" spans="1:34" x14ac:dyDescent="0.35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5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5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5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5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5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5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5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5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5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5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5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5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5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5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5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5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5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5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5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5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5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5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5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5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5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5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5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5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5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5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5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5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5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5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5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5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5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5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5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5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5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5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5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5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5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5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5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5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5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5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5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5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5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5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5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5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5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5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5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5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5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5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5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5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5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5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5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5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5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5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5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5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5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5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5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5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5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5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5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5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5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5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5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5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5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5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5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5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5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5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5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5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5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5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5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5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5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5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5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5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5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5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5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5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5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5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5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5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5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5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5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5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5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5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5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5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5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5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5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5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5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5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5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5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5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5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5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5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5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5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5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5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5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5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5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5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5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5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5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5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5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5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5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5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5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5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5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5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5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5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5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5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5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1640625" defaultRowHeight="14.5" x14ac:dyDescent="0.35"/>
  <cols>
    <col min="2" max="2" width="12.81640625" customWidth="1"/>
    <col min="3" max="3" width="49.7265625" style="54" bestFit="1" customWidth="1"/>
  </cols>
  <sheetData>
    <row r="1" spans="1:3" x14ac:dyDescent="0.35">
      <c r="A1" s="51" t="s">
        <v>311</v>
      </c>
      <c r="B1" s="51" t="s">
        <v>312</v>
      </c>
      <c r="C1" s="53" t="s">
        <v>313</v>
      </c>
    </row>
    <row r="2" spans="1:3" x14ac:dyDescent="0.35">
      <c r="A2" s="50">
        <v>1.01</v>
      </c>
      <c r="B2" s="52">
        <v>44554</v>
      </c>
      <c r="C2" s="54" t="s">
        <v>314</v>
      </c>
    </row>
    <row r="3" spans="1:3" ht="29" x14ac:dyDescent="0.35">
      <c r="A3" s="50">
        <v>1.02</v>
      </c>
      <c r="B3" s="52">
        <v>44197</v>
      </c>
      <c r="C3" s="54" t="s">
        <v>315</v>
      </c>
    </row>
    <row r="4" spans="1:3" x14ac:dyDescent="0.35">
      <c r="A4" s="50">
        <v>1.03</v>
      </c>
      <c r="B4" s="52">
        <v>44575</v>
      </c>
      <c r="C4" s="54" t="s">
        <v>316</v>
      </c>
    </row>
    <row r="5" spans="1:3" ht="29" x14ac:dyDescent="0.35">
      <c r="A5" s="50">
        <v>1.04</v>
      </c>
      <c r="B5" s="52">
        <v>44579</v>
      </c>
      <c r="C5" s="54" t="s">
        <v>317</v>
      </c>
    </row>
    <row r="6" spans="1:3" ht="58" x14ac:dyDescent="0.35">
      <c r="A6" s="50">
        <v>1.6</v>
      </c>
      <c r="B6" s="52">
        <v>44655</v>
      </c>
      <c r="C6" s="54" t="s">
        <v>318</v>
      </c>
    </row>
    <row r="7" spans="1:3" ht="29" x14ac:dyDescent="0.35">
      <c r="A7" s="50">
        <v>1.7</v>
      </c>
      <c r="B7" s="59">
        <v>44866</v>
      </c>
      <c r="C7" s="54" t="s">
        <v>319</v>
      </c>
    </row>
    <row r="8" spans="1:3" ht="29" x14ac:dyDescent="0.35">
      <c r="A8" s="50">
        <v>1.9</v>
      </c>
      <c r="B8" s="59">
        <v>44958</v>
      </c>
      <c r="C8" s="54" t="s">
        <v>320</v>
      </c>
    </row>
    <row r="9" spans="1:3" ht="43.5" x14ac:dyDescent="0.35">
      <c r="A9" s="50">
        <v>2</v>
      </c>
      <c r="B9" s="59">
        <v>45078</v>
      </c>
      <c r="C9" s="54" t="s">
        <v>321</v>
      </c>
    </row>
    <row r="10" spans="1:3" ht="29" x14ac:dyDescent="0.35">
      <c r="A10" s="50">
        <v>2.1</v>
      </c>
      <c r="B10" s="59">
        <v>45108</v>
      </c>
      <c r="C10" s="54" t="s">
        <v>322</v>
      </c>
    </row>
    <row r="11" spans="1:3" x14ac:dyDescent="0.35">
      <c r="A11" s="50">
        <v>2.2000000000000002</v>
      </c>
      <c r="B11" s="59">
        <v>45170</v>
      </c>
      <c r="C11" s="54" t="s">
        <v>323</v>
      </c>
    </row>
    <row r="12" spans="1:3" x14ac:dyDescent="0.35">
      <c r="A12" s="50">
        <v>2.2999999999999998</v>
      </c>
      <c r="B12" s="59">
        <v>45170</v>
      </c>
      <c r="C12" s="54" t="s">
        <v>324</v>
      </c>
    </row>
    <row r="13" spans="1:3" ht="43.5" x14ac:dyDescent="0.35">
      <c r="A13" s="50">
        <v>2.4</v>
      </c>
      <c r="B13" s="59">
        <v>45352</v>
      </c>
      <c r="C13" s="54" t="s">
        <v>325</v>
      </c>
    </row>
    <row r="14" spans="1:3" x14ac:dyDescent="0.35">
      <c r="A14" s="50"/>
      <c r="B14" s="50"/>
    </row>
    <row r="15" spans="1:3" x14ac:dyDescent="0.35">
      <c r="A15" s="50"/>
      <c r="B15" s="50"/>
    </row>
    <row r="16" spans="1:3" x14ac:dyDescent="0.35">
      <c r="A16" s="50"/>
      <c r="B16" s="50"/>
    </row>
    <row r="17" spans="1:2" x14ac:dyDescent="0.35">
      <c r="A17" s="50"/>
      <c r="B17" s="50"/>
    </row>
    <row r="18" spans="1:2" x14ac:dyDescent="0.35">
      <c r="A18" s="50"/>
      <c r="B18" s="50"/>
    </row>
    <row r="19" spans="1:2" x14ac:dyDescent="0.35">
      <c r="A19" s="50"/>
      <c r="B19" s="50"/>
    </row>
    <row r="20" spans="1:2" x14ac:dyDescent="0.35">
      <c r="A20" s="50"/>
      <c r="B20" s="50"/>
    </row>
    <row r="21" spans="1:2" x14ac:dyDescent="0.35">
      <c r="A21" s="50"/>
      <c r="B21" s="50"/>
    </row>
    <row r="22" spans="1:2" x14ac:dyDescent="0.35">
      <c r="A22" s="50"/>
      <c r="B22" s="50"/>
    </row>
    <row r="23" spans="1:2" x14ac:dyDescent="0.35">
      <c r="A23" s="50"/>
      <c r="B23" s="50"/>
    </row>
    <row r="24" spans="1:2" x14ac:dyDescent="0.35">
      <c r="A24" s="50"/>
      <c r="B24" s="50"/>
    </row>
    <row r="25" spans="1:2" x14ac:dyDescent="0.35">
      <c r="A25" s="50"/>
      <c r="B25" s="50"/>
    </row>
    <row r="26" spans="1:2" x14ac:dyDescent="0.35">
      <c r="A26" s="50"/>
      <c r="B26" s="50"/>
    </row>
    <row r="27" spans="1:2" x14ac:dyDescent="0.35">
      <c r="A27" s="50"/>
      <c r="B27" s="50"/>
    </row>
    <row r="28" spans="1:2" x14ac:dyDescent="0.35">
      <c r="A28" s="50"/>
      <c r="B28" s="50"/>
    </row>
    <row r="29" spans="1:2" x14ac:dyDescent="0.35">
      <c r="A29" s="50"/>
      <c r="B29" s="50"/>
    </row>
    <row r="30" spans="1:2" x14ac:dyDescent="0.35">
      <c r="A30" s="50"/>
      <c r="B30" s="50"/>
    </row>
    <row r="31" spans="1:2" x14ac:dyDescent="0.35">
      <c r="A31" s="50"/>
      <c r="B31" s="50"/>
    </row>
    <row r="32" spans="1:2" x14ac:dyDescent="0.35">
      <c r="A32" s="50"/>
      <c r="B32" s="50"/>
    </row>
    <row r="33" spans="1:2" x14ac:dyDescent="0.35">
      <c r="A33" s="50"/>
      <c r="B33" s="50"/>
    </row>
    <row r="34" spans="1:2" x14ac:dyDescent="0.35">
      <c r="A34" s="50"/>
      <c r="B34" s="50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6e14e5a-57ac-48d7-851d-12f54eff5a60}" enabled="0" method="" siteId="{96e14e5a-57ac-48d7-851d-12f54eff5a6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David Mather</cp:lastModifiedBy>
  <cp:revision/>
  <cp:lastPrinted>2026-09-13T13:45:51Z</cp:lastPrinted>
  <dcterms:created xsi:type="dcterms:W3CDTF">2021-12-20T10:25:50Z</dcterms:created>
  <dcterms:modified xsi:type="dcterms:W3CDTF">2026-09-17T15:42:47Z</dcterms:modified>
  <cp:category/>
  <cp:contentStatus/>
</cp:coreProperties>
</file>