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70" documentId="8_{F4050138-ECA1-439C-BE17-472300025735}" xr6:coauthVersionLast="47" xr6:coauthVersionMax="47" xr10:uidLastSave="{60B6B802-07F8-46A0-A861-2089B193FAFE}"/>
  <bookViews>
    <workbookView xWindow="-2314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B138" i="4"/>
  <c r="D138" i="4"/>
  <c r="B134" i="4"/>
  <c r="D134" i="4"/>
  <c r="B121" i="4"/>
  <c r="D121" i="4"/>
  <c r="B117" i="4"/>
  <c r="D117" i="4"/>
  <c r="B100" i="4"/>
  <c r="D100" i="4"/>
  <c r="B104" i="4"/>
  <c r="D104" i="4"/>
  <c r="B102" i="4"/>
  <c r="D102" i="4"/>
  <c r="B142" i="4" l="1"/>
  <c r="D142" i="4"/>
  <c r="B119" i="4"/>
  <c r="D119" i="4"/>
  <c r="B136" i="4"/>
  <c r="D136" i="4"/>
  <c r="D127" i="4"/>
  <c r="B127" i="4"/>
  <c r="B128" i="4"/>
  <c r="D110" i="4"/>
  <c r="B110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V29" i="1" s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44" i="4"/>
  <c r="D44" i="4"/>
  <c r="B41" i="4"/>
  <c r="D41" i="4"/>
  <c r="B42" i="4"/>
  <c r="D42" i="4"/>
  <c r="D37" i="4"/>
  <c r="D36" i="4"/>
  <c r="D32" i="4"/>
  <c r="B32" i="4"/>
  <c r="D26" i="4"/>
  <c r="B26" i="4"/>
  <c r="D25" i="4"/>
  <c r="B25" i="4"/>
  <c r="B19" i="4"/>
  <c r="D19" i="4"/>
  <c r="D18" i="4"/>
  <c r="B18" i="4"/>
  <c r="D50" i="4"/>
  <c r="D49" i="4"/>
  <c r="D46" i="4"/>
  <c r="D47" i="4"/>
  <c r="D45" i="4"/>
  <c r="B144" i="4"/>
  <c r="D144" i="4"/>
  <c r="D143" i="4"/>
  <c r="B143" i="4"/>
  <c r="D141" i="4"/>
  <c r="B141" i="4"/>
  <c r="B124" i="4"/>
  <c r="D124" i="4"/>
  <c r="D126" i="4"/>
  <c r="B126" i="4"/>
  <c r="D125" i="4"/>
  <c r="B125" i="4"/>
  <c r="B107" i="4"/>
  <c r="D107" i="4"/>
  <c r="D109" i="4"/>
  <c r="B109" i="4"/>
  <c r="D108" i="4"/>
  <c r="B108" i="4"/>
  <c r="B67" i="4"/>
  <c r="D67" i="4"/>
  <c r="D16" i="4"/>
  <c r="B16" i="4"/>
  <c r="D12" i="4"/>
  <c r="B12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1" i="4"/>
  <c r="D52" i="4"/>
  <c r="D153" i="4"/>
  <c r="D154" i="4"/>
  <c r="D152" i="4"/>
  <c r="B153" i="4"/>
  <c r="B154" i="4"/>
  <c r="B152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D38" i="4"/>
  <c r="D39" i="4"/>
  <c r="B40" i="4"/>
  <c r="D40" i="4"/>
  <c r="B43" i="4"/>
  <c r="D43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1" i="4"/>
  <c r="D101" i="4"/>
  <c r="B103" i="4"/>
  <c r="D103" i="4"/>
  <c r="B105" i="4"/>
  <c r="D105" i="4"/>
  <c r="B106" i="4"/>
  <c r="D106" i="4"/>
  <c r="B111" i="4"/>
  <c r="D111" i="4"/>
  <c r="B112" i="4"/>
  <c r="D112" i="4"/>
  <c r="B113" i="4"/>
  <c r="D113" i="4"/>
  <c r="B114" i="4"/>
  <c r="D114" i="4"/>
  <c r="B115" i="4"/>
  <c r="D115" i="4"/>
  <c r="B116" i="4"/>
  <c r="D116" i="4"/>
  <c r="B118" i="4"/>
  <c r="D118" i="4"/>
  <c r="B120" i="4"/>
  <c r="D120" i="4"/>
  <c r="B122" i="4"/>
  <c r="D122" i="4"/>
  <c r="B123" i="4"/>
  <c r="D123" i="4"/>
  <c r="D128" i="4"/>
  <c r="B129" i="4"/>
  <c r="D129" i="4"/>
  <c r="B130" i="4"/>
  <c r="D130" i="4"/>
  <c r="B131" i="4"/>
  <c r="D131" i="4"/>
  <c r="B132" i="4"/>
  <c r="D132" i="4"/>
  <c r="B133" i="4"/>
  <c r="D133" i="4"/>
  <c r="B135" i="4"/>
  <c r="D135" i="4"/>
  <c r="B137" i="4"/>
  <c r="D137" i="4"/>
  <c r="B139" i="4"/>
  <c r="D139" i="4"/>
  <c r="B140" i="4"/>
  <c r="D140" i="4"/>
  <c r="B145" i="4"/>
  <c r="D145" i="4"/>
  <c r="B146" i="4"/>
  <c r="D146" i="4"/>
  <c r="B147" i="4"/>
  <c r="D147" i="4"/>
  <c r="B148" i="4"/>
  <c r="D148" i="4"/>
  <c r="B149" i="4"/>
  <c r="D149" i="4"/>
  <c r="D150" i="4"/>
  <c r="D151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V27" i="1" s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R17" i="1" a="1"/>
  <c r="R18" i="1" a="1"/>
  <c r="R19" i="1" a="1"/>
  <c r="R20" i="1" a="1"/>
  <c r="R12" i="1" a="1"/>
  <c r="V12" i="1" s="1"/>
  <c r="T12" i="1" a="1"/>
  <c r="V46" i="1"/>
  <c r="V31" i="1"/>
  <c r="V18" i="1"/>
  <c r="V34" i="1"/>
  <c r="V44" i="1"/>
  <c r="V41" i="1"/>
  <c r="V32" i="1"/>
  <c r="V20" i="1"/>
  <c r="V48" i="1"/>
  <c r="V17" i="1"/>
  <c r="V47" i="1"/>
  <c r="V45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 l="1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K27" i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<sst xmlns="http://schemas.openxmlformats.org/spreadsheetml/2006/main" count="750" uniqueCount="334">
  <si>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</si>
  <si>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</si>
  <si>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</si>
  <si>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</si>
  <si>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</si>
  <si>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</si>
  <si>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</si>
  <si>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</si>
  <si>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</si>
  <si>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</si>
  <si>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</si>
  <si>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</si>
  <si>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</si>
  <si>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</si>
  <si>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</si>
  <si>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</si>
  <si>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</si>
  <si>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</si>
  <si>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</si>
  <si>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</si>
  <si>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</si>
  <si>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</si>
  <si>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</si>
  <si>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</si>
  <si>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</si>
  <si>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</si>
  <si>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</si>
  <si>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</si>
  <si>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</si>
  <si>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</si>
  <si>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</si>
  <si>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</si>
  <si>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</si>
  <si>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</si>
  <si>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</si>
  <si>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</si>
  <si>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</si>
  <si>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</si>
  <si>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</si>
  <si>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</si>
  <si>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</si>
  <si>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</si>
  <si>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</si>
  <si>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</si>
  <si>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</si>
  <si>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</si>
  <si>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</si>
  <si>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</si>
  <si>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</si>
  <si>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</si>
  <si>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</si>
  <si>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</si>
  <si>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</si>
  <si>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</si>
  <si>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</si>
  <si>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</si>
  <si>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</si>
  <si>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</si>
  <si>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</si>
  <si>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</si>
  <si>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</si>
  <si>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</si>
  <si>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</si>
  <si>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</si>
  <si>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</si>
  <si>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</si>
  <si>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</si>
  <si>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</si>
  <si>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</si>
  <si>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</si>
  <si>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</si>
  <si>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</si>
  <si>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</si>
  <si>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</si>
  <si>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</si>
  <si>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</si>
  <si>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</si>
  <si>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</si>
  <si>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</si>
  <si>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</si>
  <si>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</si>
  <si>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</si>
  <si>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</si>
  <si>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</si>
  <si>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</si>
  <si>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</si>
  <si>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</si>
  <si>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</si>
  <si>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</si>
  <si>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</si>
  <si>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</si>
  <si>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</si>
  <si>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</si>
  <si>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</si>
  <si>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</si>
  <si>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</si>
  <si>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</si>
  <si>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</si>
  <si>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</si>
  <si>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</si>
  <si>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</si>
  <si>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</si>
  <si>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</si>
  <si>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</si>
  <si>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</si>
  <si>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</si>
  <si>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</si>
  <si>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</si>
  <si>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</si>
  <si>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</si>
  <si>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</si>
  <si>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</si>
  <si>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</si>
  <si>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</si>
  <si>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</si>
  <si>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</si>
  <si>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</si>
  <si>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</si>
  <si>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</si>
  <si>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</si>
  <si>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</si>
  <si>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</si>
  <si>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</si>
  <si>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</si>
  <si>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</si>
  <si>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</si>
  <si>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</si>
  <si>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</si>
  <si>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</si>
  <si>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</si>
  <si>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</si>
  <si>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</si>
  <si>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</si>
  <si>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</si>
  <si>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</si>
  <si>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</si>
  <si>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</si>
  <si>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</si>
  <si>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</si>
  <si>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</si>
  <si>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</si>
  <si>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</si>
  <si>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</si>
  <si>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</si>
  <si>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</si>
  <si>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</si>
  <si>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</si>
  <si>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</si>
  <si>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</si>
  <si>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</si>
  <si>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</si>
  <si>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</si>
  <si>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</si>
  <si>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</si>
  <si>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</si>
  <si>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</si>
  <si>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</si>
  <si>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</si>
  <si>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</si>
  <si>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</si>
  <si>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</si>
  <si>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</si>
  <si>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</si>
  <si>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</si>
  <si>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</si>
  <si>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</si>
  <si>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</si>
  <si>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</si>
  <si>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</si>
  <si>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</si>
  <si>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</si>
  <si>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</si>
  <si>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</si>
  <si>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</si>
  <si>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</si>
  <si>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</si>
  <si>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</si>
  <si>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</si>
  <si>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</si>
  <si>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</si>
  <si>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</si>
  <si>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</si>
  <si>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</si>
  <si>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</si>
  <si>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</si>
  <si>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</si>
  <si>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</si>
  <si>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</si>
  <si>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</si>
  <si>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</si>
  <si>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</si>
  <si>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</si>
  <si>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</si>
  <si>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</si>
  <si>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</si>
  <si>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</si>
  <si>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</si>
  <si>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</si>
  <si>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</si>
  <si>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</si>
  <si>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</si>
  <si>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</si>
  <si>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</si>
  <si>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</si>
  <si>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</si>
  <si>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</si>
  <si>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</si>
  <si>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</si>
  <si>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</si>
  <si>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</si>
  <si>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</si>
  <si>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</si>
  <si>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</si>
  <si>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</si>
  <si>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</si>
  <si>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</si>
  <si>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</si>
  <si>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</si>
  <si>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</si>
  <si>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</si>
  <si>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</si>
  <si>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</si>
  <si>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</si>
  <si>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</si>
  <si>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</si>
  <si>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</si>
  <si>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</si>
  <si>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</si>
  <si>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</si>
  <si>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</si>
  <si>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</si>
  <si>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</si>
  <si>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</si>
  <si>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</si>
  <si>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</si>
  <si>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</si>
  <si>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</si>
  <si>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</si>
  <si>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</si>
  <si>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</si>
  <si>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</si>
  <si>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</si>
  <si>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</si>
  <si>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</si>
  <si>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</si>
  <si>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</si>
  <si>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</si>
  <si>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</si>
  <si>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</si>
  <si>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</si>
  <si>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</si>
  <si>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</si>
  <si>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</si>
  <si>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</si>
  <si>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</si>
  <si>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</si>
  <si>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</si>
  <si>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</si>
  <si>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</si>
  <si>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</si>
  <si>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</si>
  <si>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</si>
  <si>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</si>
  <si>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</si>
  <si>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</si>
  <si>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</si>
  <si>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</si>
  <si>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</si>
  <si>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</si>
  <si>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</si>
  <si>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</si>
  <si>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</si>
  <si>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</si>
  <si>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</si>
  <si>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</si>
  <si>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</si>
  <si>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</si>
  <si>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</si>
  <si>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</si>
  <si>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</si>
  <si>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</si>
  <si>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</si>
  <si>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</si>
  <si>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</si>
  <si>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</si>
  <si>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</si>
  <si>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</si>
  <si>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</si>
  <si>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</si>
  <si>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</si>
  <si>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</si>
  <si>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</si>
  <si>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</si>
  <si>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</si>
  <si>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</si>
  <si>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</si>
  <si>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</si>
  <si>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</si>
  <si>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</si>
  <si>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</si>
  <si>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</si>
  <si>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</si>
  <si>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</si>
  <si>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</si>
  <si>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</si>
  <si>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</si>
  <si>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</si>
  <si>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</si>
  <si>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</si>
  <si>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</si>
  <si>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</si>
  <si>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</si>
  <si>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</si>
  <si>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</si>
  <si>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</si>
  <si>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</si>
  <si>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</si>
  <si>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</si>
  <si>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</si>
  <si>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</si>
  <si>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</si>
  <si>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</si>
  <si>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</si>
  <si>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</si>
  <si>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</si>
  <si>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</si>
  <si>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Cuirassier</t>
  </si>
  <si>
    <t>Bandellier Reiter</t>
  </si>
  <si>
    <t>Tilly</t>
  </si>
  <si>
    <t>Siege Cannons</t>
  </si>
  <si>
    <t>Field guns</t>
  </si>
  <si>
    <t>Infantry Regiment</t>
  </si>
  <si>
    <t>Tilly's Veterans</t>
  </si>
  <si>
    <t>Dragoons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</si>
</sst>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12" zoomScaleNormal="100" workbookViewId="0">
      <selection activeCell="E32" sqref="E32:F32"/>
    </sheetView>
  </sheetViews>
  <sheetFormatPr defaultColWidth="8.886718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0" t="s">
        <v>2</v>
      </c>
      <c r="H2" s="110"/>
      <c r="I2" s="110"/>
      <c r="J2" s="110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27</v>
      </c>
      <c r="D3" s="98" t="str">
        <f>VLOOKUP(C3,'Armies v4'!A1:B92,2,FALSE)</f>
        <v>Early 30 Years War German Catholic</v>
      </c>
      <c r="E3" s="99"/>
      <c r="F3" s="100"/>
      <c r="G3" s="98">
        <v>1630</v>
      </c>
      <c r="H3" s="99"/>
      <c r="I3" s="99"/>
      <c r="J3" s="100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3</v>
      </c>
      <c r="M3" s="14">
        <f>IF(M50&gt;=6,2,IF(M50&gt;=2,1,0))</f>
        <v>1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1" t="s">
        <v>8</v>
      </c>
      <c r="D5" s="76"/>
      <c r="E5" s="76"/>
      <c r="F5" s="38" t="s">
        <v>9</v>
      </c>
      <c r="G5" s="19"/>
      <c r="H5" s="102" t="s">
        <v>10</v>
      </c>
      <c r="I5" s="103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4" t="s">
        <v>142</v>
      </c>
      <c r="D6" s="105"/>
      <c r="E6" s="25" t="s">
        <v>147</v>
      </c>
      <c r="F6" s="25" t="s">
        <v>13</v>
      </c>
      <c r="G6" s="20"/>
      <c r="H6" s="108" t="s">
        <v>14</v>
      </c>
      <c r="I6" s="108"/>
      <c r="J6" s="25">
        <v>1</v>
      </c>
      <c r="K6" s="6">
        <f>J6*1</f>
        <v>1</v>
      </c>
      <c r="N6" s="26"/>
    </row>
    <row r="7" spans="1:28" ht="16.2" thickBot="1" x14ac:dyDescent="0.35">
      <c r="C7" s="106" t="s">
        <v>153</v>
      </c>
      <c r="D7" s="107"/>
      <c r="E7" s="30" t="s">
        <v>13</v>
      </c>
      <c r="F7" s="49" t="str">
        <f>IFERROR(VLOOKUP(F6,Troops!N4:O5,2,FALSE),"0")</f>
        <v>0</v>
      </c>
      <c r="G7" s="21"/>
      <c r="H7" s="109" t="s">
        <v>15</v>
      </c>
      <c r="I7" s="109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150</v>
      </c>
      <c r="I10" s="74" t="s">
        <v>13</v>
      </c>
      <c r="J10" s="74"/>
      <c r="K10" s="8">
        <f>VLOOKUP(H10,Troops!$H$3:$I$7,2,FALSE)+VLOOKUP(I10,Troops!$K$3:$L$8,2,FALSE)</f>
        <v>3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3</v>
      </c>
      <c r="B12" s="86" t="s">
        <v>326</v>
      </c>
      <c r="C12" s="87"/>
      <c r="D12" s="88"/>
      <c r="E12" s="89" t="s">
        <v>303</v>
      </c>
      <c r="F12" s="90"/>
      <c r="G12" s="31" t="s">
        <v>13</v>
      </c>
      <c r="H12" s="25" t="s">
        <v>13</v>
      </c>
      <c r="I12" s="91">
        <f t="shared" ref="I12:I20" si="0">IFERROR(R12+T12+V12+X12+Z12+AB12,"-")</f>
        <v>13</v>
      </c>
      <c r="J12" s="92"/>
      <c r="K12" s="6">
        <f>IFERROR(SUM(A12*I12),"N/A")</f>
        <v>39</v>
      </c>
      <c r="M12" s="28">
        <f>VLOOKUP(E12,Troops!$A$3:$G$154,5,FALSE)*A12</f>
        <v>0</v>
      </c>
      <c r="N12" s="28"/>
      <c r="O12" s="14">
        <f>VLOOKUP(E12,Troops!$A$3:$F$154,6,FALSE)</f>
        <v>1</v>
      </c>
      <c r="P12" s="14">
        <f>O12*A12</f>
        <v>3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13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2</v>
      </c>
      <c r="B13" s="72" t="s">
        <v>327</v>
      </c>
      <c r="C13" s="83"/>
      <c r="D13" s="73"/>
      <c r="E13" s="93" t="s">
        <v>257</v>
      </c>
      <c r="F13" s="94"/>
      <c r="G13" s="32" t="s">
        <v>13</v>
      </c>
      <c r="H13" s="29" t="s">
        <v>13</v>
      </c>
      <c r="I13" s="70">
        <f t="shared" si="0"/>
        <v>9</v>
      </c>
      <c r="J13" s="71"/>
      <c r="K13" s="9">
        <f t="shared" ref="K13:K20" si="1">IFERROR(SUM(A13*I13),"N/A")</f>
        <v>18</v>
      </c>
      <c r="M13" s="28">
        <f>VLOOKUP(E13,Troops!$A$3:$G$154,5,FALSE)*A13</f>
        <v>0</v>
      </c>
      <c r="N13" s="28"/>
      <c r="O13" s="14">
        <f>VLOOKUP(E13,Troops!$A$3:$F$154,6,FALSE)</f>
        <v>1</v>
      </c>
      <c r="P13" s="14">
        <f t="shared" ref="P13:P20" si="2">O13*A13</f>
        <v>2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9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29" t="s">
        <v>13</v>
      </c>
      <c r="I14" s="70">
        <f t="shared" ref="I14" si="3">IFERROR(R14+T14+V14+X14+Z14+AB14,"-")</f>
        <v>0</v>
      </c>
      <c r="J14" s="71"/>
      <c r="K14" s="9">
        <f t="shared" ref="K14:K15" si="4">IFERROR(SUM(A14*I14),"N/A")</f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5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4"/>
      <c r="G15" s="32" t="s">
        <v>13</v>
      </c>
      <c r="H15" s="29" t="s">
        <v>13</v>
      </c>
      <c r="I15" s="70">
        <f t="shared" ref="I15" si="6">IFERROR(R15+T15+V15+X15+Z15+AB15,"-")</f>
        <v>0</v>
      </c>
      <c r="J15" s="71"/>
      <c r="K15" s="9">
        <f t="shared" si="4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29" t="s">
        <v>13</v>
      </c>
      <c r="I16" s="70">
        <f t="shared" si="0"/>
        <v>0</v>
      </c>
      <c r="J16" s="71"/>
      <c r="K16" s="9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29" t="s">
        <v>13</v>
      </c>
      <c r="I17" s="70">
        <f t="shared" si="0"/>
        <v>0</v>
      </c>
      <c r="J17" s="71"/>
      <c r="K17" s="9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29" t="s">
        <v>13</v>
      </c>
      <c r="I18" s="70">
        <f t="shared" si="0"/>
        <v>0</v>
      </c>
      <c r="J18" s="71"/>
      <c r="K18" s="9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5"/>
      <c r="C20" s="116"/>
      <c r="D20" s="117"/>
      <c r="E20" s="98" t="s">
        <v>13</v>
      </c>
      <c r="F20" s="100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5</v>
      </c>
      <c r="B21" s="113"/>
      <c r="C21" s="114"/>
      <c r="D21" s="114"/>
      <c r="E21" s="114"/>
      <c r="F21" s="114"/>
      <c r="G21" s="114"/>
      <c r="H21" s="114"/>
      <c r="I21" s="114"/>
      <c r="J21" s="114"/>
      <c r="K21" s="45">
        <f>SUM(K12:K20)+K10</f>
        <v>60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 t="s">
        <v>328</v>
      </c>
      <c r="F24" s="84"/>
      <c r="G24" s="84"/>
      <c r="H24" s="55" t="s">
        <v>160</v>
      </c>
      <c r="I24" s="74" t="s">
        <v>13</v>
      </c>
      <c r="J24" s="74"/>
      <c r="K24" s="8">
        <f>VLOOKUP(H24,Troops!$H$3:$I$7,2,FALSE)+VLOOKUP(I24,Troops!$K$3:$L$8,2,FALSE)</f>
        <v>10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>
        <v>1</v>
      </c>
      <c r="B26" s="86" t="s">
        <v>329</v>
      </c>
      <c r="C26" s="87"/>
      <c r="D26" s="88"/>
      <c r="E26" s="86" t="s">
        <v>245</v>
      </c>
      <c r="F26" s="88"/>
      <c r="G26" s="31" t="s">
        <v>13</v>
      </c>
      <c r="H26" s="25" t="s">
        <v>13</v>
      </c>
      <c r="I26" s="91">
        <f t="shared" ref="I26:I34" si="7">IFERROR(R26+T26+V26+X26+Z26+AB26,"-")</f>
        <v>10</v>
      </c>
      <c r="J26" s="92"/>
      <c r="K26" s="6">
        <f>IFERROR(SUM(A26*I26),"N/A")</f>
        <v>10</v>
      </c>
      <c r="M26" s="28">
        <f>VLOOKUP(E26,Troops!$A$3:$G$154,5,FALSE)*A26</f>
        <v>0</v>
      </c>
      <c r="N26" s="28"/>
      <c r="O26" s="14">
        <f>VLOOKUP(E26,Troops!$A$3:$F$154,6,FALSE)</f>
        <v>1</v>
      </c>
      <c r="P26" s="14">
        <f>O26*A26</f>
        <v>1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10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3</v>
      </c>
      <c r="B27" s="72" t="s">
        <v>330</v>
      </c>
      <c r="C27" s="83"/>
      <c r="D27" s="73"/>
      <c r="E27" s="72" t="s">
        <v>244</v>
      </c>
      <c r="F27" s="73"/>
      <c r="G27" s="32" t="s">
        <v>13</v>
      </c>
      <c r="H27" s="29" t="s">
        <v>13</v>
      </c>
      <c r="I27" s="70">
        <f t="shared" si="7"/>
        <v>10</v>
      </c>
      <c r="J27" s="71"/>
      <c r="K27" s="9">
        <f t="shared" ref="K27:K34" si="8">IFERROR(SUM(A27*I27),"N/A")</f>
        <v>30</v>
      </c>
      <c r="M27" s="28">
        <f>VLOOKUP(E27,Troops!$A$3:$G$154,5,FALSE)*A27</f>
        <v>0</v>
      </c>
      <c r="N27" s="28"/>
      <c r="O27" s="14">
        <f>VLOOKUP(E27,Troops!$A$3:$F$154,6,FALSE)</f>
        <v>1</v>
      </c>
      <c r="P27" s="14">
        <f t="shared" ref="P27:P34" si="9">O27*A27</f>
        <v>3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10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72" t="s">
        <v>331</v>
      </c>
      <c r="C28" s="83"/>
      <c r="D28" s="73"/>
      <c r="E28" s="72" t="s">
        <v>225</v>
      </c>
      <c r="F28" s="95"/>
      <c r="G28" s="32" t="s">
        <v>13</v>
      </c>
      <c r="H28" s="29" t="s">
        <v>13</v>
      </c>
      <c r="I28" s="70">
        <f t="shared" ref="I28" si="10">IFERROR(R28+T28+V28+X28+Z28+AB28,"-")</f>
        <v>21</v>
      </c>
      <c r="J28" s="71"/>
      <c r="K28" s="9">
        <f t="shared" ref="K28:K29" si="11">IFERROR(SUM(A28*I28),"N/A")</f>
        <v>21</v>
      </c>
      <c r="M28" s="28">
        <f>VLOOKUP(E28,Troops!$A$3:$G$154,5,FALSE)*A28</f>
        <v>0</v>
      </c>
      <c r="N28" s="28"/>
      <c r="O28" s="14">
        <f>VLOOKUP(E28,Troops!$A$3:$F$154,6,FALSE)</f>
        <v>2</v>
      </c>
      <c r="P28" s="14">
        <f t="shared" ref="P28:P29" si="12">O28*A28</f>
        <v>2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21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>
        <v>1</v>
      </c>
      <c r="B29" s="72" t="s">
        <v>332</v>
      </c>
      <c r="C29" s="83"/>
      <c r="D29" s="73"/>
      <c r="E29" s="72" t="s">
        <v>225</v>
      </c>
      <c r="F29" s="95"/>
      <c r="G29" s="32" t="s">
        <v>13</v>
      </c>
      <c r="H29" s="29" t="s">
        <v>154</v>
      </c>
      <c r="I29" s="70">
        <f t="shared" ref="I29" si="13">IFERROR(R29+T29+V29+X29+Z29+AB29,"-")</f>
        <v>24</v>
      </c>
      <c r="J29" s="71"/>
      <c r="K29" s="9">
        <f t="shared" si="11"/>
        <v>24</v>
      </c>
      <c r="M29" s="28">
        <f>VLOOKUP(E29,Troops!$A$3:$G$154,5,FALSE)*A29</f>
        <v>0</v>
      </c>
      <c r="N29" s="28"/>
      <c r="O29" s="14">
        <f>VLOOKUP(E29,Troops!$A$3:$F$154,6,FALSE)</f>
        <v>2</v>
      </c>
      <c r="P29" s="14">
        <f t="shared" si="12"/>
        <v>2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24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>
        <v>1</v>
      </c>
      <c r="B30" s="72" t="s">
        <v>165</v>
      </c>
      <c r="C30" s="83"/>
      <c r="D30" s="73"/>
      <c r="E30" s="72" t="s">
        <v>165</v>
      </c>
      <c r="F30" s="73"/>
      <c r="G30" s="32" t="s">
        <v>13</v>
      </c>
      <c r="H30" s="29" t="s">
        <v>13</v>
      </c>
      <c r="I30" s="70">
        <f t="shared" si="7"/>
        <v>3</v>
      </c>
      <c r="J30" s="71"/>
      <c r="K30" s="9">
        <f t="shared" si="8"/>
        <v>3</v>
      </c>
      <c r="M30" s="28">
        <f>VLOOKUP(E30,Troops!$A$3:$G$154,5,FALSE)*A30</f>
        <v>0</v>
      </c>
      <c r="N30" s="28"/>
      <c r="O30" s="14">
        <f>VLOOKUP(E30,Troops!$A$3:$F$154,6,FALSE)</f>
        <v>1</v>
      </c>
      <c r="P30" s="14">
        <f t="shared" si="9"/>
        <v>1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3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>
        <v>1</v>
      </c>
      <c r="B31" s="72" t="s">
        <v>168</v>
      </c>
      <c r="C31" s="83"/>
      <c r="D31" s="73"/>
      <c r="E31" s="72" t="s">
        <v>168</v>
      </c>
      <c r="F31" s="73"/>
      <c r="G31" s="32" t="s">
        <v>13</v>
      </c>
      <c r="H31" s="29" t="s">
        <v>13</v>
      </c>
      <c r="I31" s="70">
        <f t="shared" si="7"/>
        <v>11</v>
      </c>
      <c r="J31" s="71"/>
      <c r="K31" s="9">
        <f t="shared" si="8"/>
        <v>11</v>
      </c>
      <c r="M31" s="28">
        <f>VLOOKUP(E31,Troops!$A$3:$G$154,5,FALSE)*A31</f>
        <v>0</v>
      </c>
      <c r="N31" s="28"/>
      <c r="O31" s="14">
        <f>VLOOKUP(E31,Troops!$A$3:$F$154,6,FALSE)</f>
        <v>2</v>
      </c>
      <c r="P31" s="14">
        <f t="shared" si="9"/>
        <v>2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11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>
        <v>2</v>
      </c>
      <c r="B32" s="72" t="s">
        <v>333</v>
      </c>
      <c r="C32" s="83"/>
      <c r="D32" s="73"/>
      <c r="E32" s="72" t="s">
        <v>252</v>
      </c>
      <c r="F32" s="73"/>
      <c r="G32" s="32" t="s">
        <v>13</v>
      </c>
      <c r="H32" s="29" t="s">
        <v>13</v>
      </c>
      <c r="I32" s="70">
        <f t="shared" si="7"/>
        <v>6</v>
      </c>
      <c r="J32" s="71"/>
      <c r="K32" s="9">
        <f t="shared" si="8"/>
        <v>12</v>
      </c>
      <c r="M32" s="28">
        <f>VLOOKUP(E32,Troops!$A$3:$G$154,5,FALSE)*A32</f>
        <v>2</v>
      </c>
      <c r="N32" s="28"/>
      <c r="O32" s="14">
        <f>VLOOKUP(E32,Troops!$A$3:$F$154,6,FALSE)</f>
        <v>1</v>
      </c>
      <c r="P32" s="14">
        <f t="shared" si="9"/>
        <v>2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6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7"/>
        <v>0</v>
      </c>
      <c r="J33" s="71"/>
      <c r="K33" s="9">
        <f t="shared" si="8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1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7"/>
        <v>0</v>
      </c>
      <c r="J34" s="80"/>
      <c r="K34" s="10">
        <f t="shared" si="8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13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121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132</v>
      </c>
      <c r="I38" s="74" t="s">
        <v>157</v>
      </c>
      <c r="J38" s="74"/>
      <c r="K38" s="4">
        <f>VLOOKUP(H38,Troops!$H$3:$I$7,2,FALSE)+VLOOKUP(I38,Troops!$K$3:$L$8,2,FALSE)</f>
        <v>-3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1</v>
      </c>
      <c r="B40" s="86" t="s">
        <v>326</v>
      </c>
      <c r="C40" s="87"/>
      <c r="D40" s="88"/>
      <c r="E40" s="89" t="s">
        <v>303</v>
      </c>
      <c r="F40" s="90"/>
      <c r="G40" s="31" t="s">
        <v>13</v>
      </c>
      <c r="H40" s="25" t="s">
        <v>154</v>
      </c>
      <c r="I40" s="91">
        <f t="shared" ref="I40:I48" si="14">IFERROR(R40+T40+V40+X40+Z40+AB40,"-")</f>
        <v>15</v>
      </c>
      <c r="J40" s="92"/>
      <c r="K40" s="6">
        <f>IFERROR(SUM(A40*I40),"N/A")</f>
        <v>15</v>
      </c>
      <c r="M40" s="28">
        <f>VLOOKUP(E40,Troops!$A$3:$G$154,5,FALSE)*A40</f>
        <v>0</v>
      </c>
      <c r="N40" s="28"/>
      <c r="O40" s="14">
        <f>VLOOKUP(E40,Troops!$A$3:$F$154,6,FALSE)</f>
        <v>1</v>
      </c>
      <c r="P40" s="14">
        <f>O40*A40</f>
        <v>1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15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2</v>
      </c>
      <c r="B41" s="72" t="s">
        <v>326</v>
      </c>
      <c r="C41" s="83"/>
      <c r="D41" s="73"/>
      <c r="E41" s="93" t="s">
        <v>303</v>
      </c>
      <c r="F41" s="94"/>
      <c r="G41" s="32" t="s">
        <v>13</v>
      </c>
      <c r="H41" s="29" t="s">
        <v>13</v>
      </c>
      <c r="I41" s="70">
        <f t="shared" si="14"/>
        <v>13</v>
      </c>
      <c r="J41" s="71"/>
      <c r="K41" s="9">
        <f t="shared" ref="K41:K48" si="15">IFERROR(SUM(A41*I41),"N/A")</f>
        <v>26</v>
      </c>
      <c r="M41" s="28">
        <f>VLOOKUP(E41,Troops!$A$3:$G$154,5,FALSE)*A41</f>
        <v>0</v>
      </c>
      <c r="N41" s="28"/>
      <c r="O41" s="14">
        <f>VLOOKUP(E41,Troops!$A$3:$F$154,6,FALSE)</f>
        <v>1</v>
      </c>
      <c r="P41" s="14">
        <f t="shared" ref="P41:P48" si="16">O41*A41</f>
        <v>2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13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72"/>
      <c r="C42" s="83"/>
      <c r="D42" s="73"/>
      <c r="E42" s="93" t="s">
        <v>13</v>
      </c>
      <c r="F42" s="95"/>
      <c r="G42" s="32" t="s">
        <v>13</v>
      </c>
      <c r="H42" s="29" t="s">
        <v>13</v>
      </c>
      <c r="I42" s="70">
        <f t="shared" ref="I42" si="17">IFERROR(R42+T42+V42+X42+Z42+AB42,"-")</f>
        <v>0</v>
      </c>
      <c r="J42" s="71"/>
      <c r="K42" s="9">
        <f t="shared" si="15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8">O42*A42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72"/>
      <c r="C43" s="83"/>
      <c r="D43" s="73"/>
      <c r="E43" s="93" t="s">
        <v>13</v>
      </c>
      <c r="F43" s="95"/>
      <c r="G43" s="32" t="s">
        <v>13</v>
      </c>
      <c r="H43" s="29" t="s">
        <v>13</v>
      </c>
      <c r="I43" s="70">
        <f t="shared" ref="I43" si="19">IFERROR(R43+T43+V43+X43+Z43+AB43,"-")</f>
        <v>0</v>
      </c>
      <c r="J43" s="71"/>
      <c r="K43" s="9">
        <f t="shared" si="15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8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4"/>
        <v>0</v>
      </c>
      <c r="J44" s="71"/>
      <c r="K44" s="9">
        <f t="shared" si="15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4"/>
        <v>0</v>
      </c>
      <c r="J45" s="71"/>
      <c r="K45" s="9">
        <f t="shared" si="15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4"/>
        <v>0</v>
      </c>
      <c r="J46" s="71"/>
      <c r="K46" s="9">
        <f t="shared" si="15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4"/>
        <v>0</v>
      </c>
      <c r="J47" s="71"/>
      <c r="K47" s="9">
        <f t="shared" si="15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5"/>
      <c r="C48" s="116"/>
      <c r="D48" s="117"/>
      <c r="E48" s="98" t="s">
        <v>13</v>
      </c>
      <c r="F48" s="100"/>
      <c r="G48" s="33" t="s">
        <v>13</v>
      </c>
      <c r="H48" s="30" t="s">
        <v>13</v>
      </c>
      <c r="I48" s="79">
        <f t="shared" si="14"/>
        <v>0</v>
      </c>
      <c r="J48" s="80"/>
      <c r="K48" s="10">
        <f t="shared" si="15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3</v>
      </c>
      <c r="B49" s="75"/>
      <c r="C49" s="118"/>
      <c r="D49" s="118"/>
      <c r="E49" s="118"/>
      <c r="F49" s="118"/>
      <c r="G49" s="118"/>
      <c r="H49" s="118"/>
      <c r="I49" s="118"/>
      <c r="J49" s="118"/>
      <c r="K49" s="45">
        <f>SUM(K40:K48)+K38</f>
        <v>38</v>
      </c>
      <c r="M49" s="28"/>
      <c r="N49" s="28"/>
    </row>
    <row r="50" spans="1:14" ht="8.1" customHeight="1" thickTop="1" thickBot="1" x14ac:dyDescent="0.35">
      <c r="M50" s="28">
        <f>SUM(M12:M48)</f>
        <v>2</v>
      </c>
      <c r="N50" s="28"/>
    </row>
    <row r="51" spans="1:14" ht="16.8" thickTop="1" thickBot="1" x14ac:dyDescent="0.35">
      <c r="A51" s="46">
        <f>SUM(A21+A35+A49+M5)</f>
        <v>21</v>
      </c>
      <c r="B51" s="112" t="s">
        <v>35</v>
      </c>
      <c r="C51" s="112"/>
      <c r="D51" s="112"/>
      <c r="E51" s="112"/>
      <c r="F51" s="112"/>
      <c r="G51" s="47"/>
      <c r="H51" s="112" t="s">
        <v>36</v>
      </c>
      <c r="I51" s="112"/>
      <c r="J51" s="112"/>
      <c r="K51" s="48">
        <f>SUM(F7+K6+K7+K21+K35+K49)</f>
        <v>220</v>
      </c>
    </row>
    <row r="52" spans="1:14" ht="15" thickTop="1" x14ac:dyDescent="0.3"/>
  </sheetData>
  <sheetProtection sheet="1" objects="1" scenarios="1"/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0" t="s">
        <v>2</v>
      </c>
      <c r="H2" s="110"/>
      <c r="I2" s="110"/>
      <c r="J2" s="110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8" t="str">
        <f>VLOOKUP(C3,'Armies v4'!A1:B92,2,FALSE)</f>
        <v>----------------------</v>
      </c>
      <c r="E3" s="99"/>
      <c r="F3" s="100"/>
      <c r="G3" s="119"/>
      <c r="H3" s="120"/>
      <c r="I3" s="120"/>
      <c r="J3" s="12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1" t="s">
        <v>8</v>
      </c>
      <c r="D5" s="76"/>
      <c r="E5" s="76"/>
      <c r="F5" s="38" t="s">
        <v>9</v>
      </c>
      <c r="G5" s="19"/>
      <c r="H5" s="102" t="s">
        <v>10</v>
      </c>
      <c r="I5" s="103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4" t="s">
        <v>13</v>
      </c>
      <c r="D6" s="105"/>
      <c r="E6" s="25" t="s">
        <v>13</v>
      </c>
      <c r="F6" s="25" t="s">
        <v>13</v>
      </c>
      <c r="G6" s="20"/>
      <c r="H6" s="108" t="s">
        <v>14</v>
      </c>
      <c r="I6" s="108"/>
      <c r="J6" s="25">
        <v>0</v>
      </c>
      <c r="K6" s="6">
        <f>J6*1</f>
        <v>0</v>
      </c>
      <c r="N6" s="26"/>
    </row>
    <row r="7" spans="1:28" ht="16.2" thickBot="1" x14ac:dyDescent="0.35">
      <c r="C7" s="106" t="s">
        <v>13</v>
      </c>
      <c r="D7" s="107"/>
      <c r="E7" s="30" t="s">
        <v>13</v>
      </c>
      <c r="F7" s="49" t="str">
        <f>IFERROR(VLOOKUP(F6,Troops!AG4:AH5,2,FALSE),"0")</f>
        <v>0</v>
      </c>
      <c r="G7" s="21"/>
      <c r="H7" s="109" t="s">
        <v>15</v>
      </c>
      <c r="I7" s="109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VLOOKUP(E12,Troops!$A$3:$G$154,5,FALSE)*A12</f>
        <v>0</v>
      </c>
      <c r="N12" s="28"/>
      <c r="O12" s="14">
        <f>VLOOKUP(E12,Troops!$A$3:$F$154,6,FALSE)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VLOOKUP(E13,Troops!$A$3:$G$154,5,FALSE)*A13</f>
        <v>0</v>
      </c>
      <c r="N13" s="28"/>
      <c r="O13" s="14">
        <f>VLOOKUP(E13,Troops!$A$3:$F$154,6,FALSE)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 t="shared" ref="I14:I15" si="3">IFERROR(R14+T14+V14+X14+Z14+AB14,"-")</f>
        <v>0</v>
      </c>
      <c r="J14" s="71"/>
      <c r="K14" s="61">
        <f t="shared" si="1"/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 t="shared" si="3"/>
        <v>0</v>
      </c>
      <c r="J15" s="71"/>
      <c r="K15" s="61">
        <f t="shared" si="1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5"/>
      <c r="C20" s="116"/>
      <c r="D20" s="117"/>
      <c r="E20" s="98" t="s">
        <v>13</v>
      </c>
      <c r="F20" s="100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3"/>
      <c r="C21" s="114"/>
      <c r="D21" s="114"/>
      <c r="E21" s="114"/>
      <c r="F21" s="114"/>
      <c r="G21" s="114"/>
      <c r="H21" s="114"/>
      <c r="I21" s="114"/>
      <c r="J21" s="114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VLOOKUP(E26,Troops!$A$3:$G$154,5,FALSE)*A26</f>
        <v>0</v>
      </c>
      <c r="N26" s="28"/>
      <c r="O26" s="14">
        <f>VLOOKUP(E26,Troops!$A$3:$F$154,6,FALSE)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5">IFERROR(R27+T27+V27+X27+Z27+AB27,"-")</f>
        <v>0</v>
      </c>
      <c r="J27" s="71"/>
      <c r="K27" s="9">
        <f t="shared" ref="K27:K34" si="6">IFERROR(SUM(A27*I27),"N/A")</f>
        <v>0</v>
      </c>
      <c r="M27" s="28">
        <f>VLOOKUP(E27,Troops!$A$3:$G$154,5,FALSE)*A27</f>
        <v>0</v>
      </c>
      <c r="N27" s="28"/>
      <c r="O27" s="14">
        <f>VLOOKUP(E27,Troops!$A$3:$F$154,6,FALSE)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2"/>
      <c r="C28" s="123"/>
      <c r="D28" s="124"/>
      <c r="E28" s="72" t="s">
        <v>13</v>
      </c>
      <c r="F28" s="73"/>
      <c r="G28" s="32" t="s">
        <v>13</v>
      </c>
      <c r="H28" s="29" t="s">
        <v>13</v>
      </c>
      <c r="I28" s="70">
        <f t="shared" ref="I28:I29" si="8">IFERROR(R28+T28+V28+X28+Z28+AB28,"-")</f>
        <v>0</v>
      </c>
      <c r="J28" s="71"/>
      <c r="K28" s="9">
        <f t="shared" si="6"/>
        <v>0</v>
      </c>
      <c r="M28" s="28">
        <f>VLOOKUP(E28,Troops!$A$3:$G$154,5,FALSE)*A28</f>
        <v>0</v>
      </c>
      <c r="N28" s="28"/>
      <c r="O28" s="14">
        <f>VLOOKUP(E28,Troops!$A$3:$F$154,6,FALSE)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2"/>
      <c r="C29" s="123"/>
      <c r="D29" s="124"/>
      <c r="E29" s="72" t="s">
        <v>13</v>
      </c>
      <c r="F29" s="73"/>
      <c r="G29" s="32" t="s">
        <v>13</v>
      </c>
      <c r="H29" s="29" t="s">
        <v>13</v>
      </c>
      <c r="I29" s="70">
        <f t="shared" si="8"/>
        <v>0</v>
      </c>
      <c r="J29" s="71"/>
      <c r="K29" s="9">
        <f t="shared" si="6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5"/>
        <v>0</v>
      </c>
      <c r="J30" s="71"/>
      <c r="K30" s="9">
        <f t="shared" si="6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5"/>
        <v>0</v>
      </c>
      <c r="J31" s="71"/>
      <c r="K31" s="9">
        <f t="shared" si="6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5"/>
        <v>0</v>
      </c>
      <c r="J32" s="71"/>
      <c r="K32" s="9">
        <f t="shared" si="6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5"/>
        <v>0</v>
      </c>
      <c r="J33" s="71"/>
      <c r="K33" s="9">
        <f t="shared" si="6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1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5"/>
        <v>0</v>
      </c>
      <c r="J34" s="80"/>
      <c r="K34" s="10">
        <f t="shared" si="6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VLOOKUP(E40,Troops!$A$3:$G$154,5,FALSE)*A40</f>
        <v>0</v>
      </c>
      <c r="N40" s="28"/>
      <c r="O40" s="14">
        <f>VLOOKUP(E40,Troops!$A$3:$F$154,6,FALSE)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10">IFERROR(R41+T41+V41+X41+Z41+AB41,"-")</f>
        <v>0</v>
      </c>
      <c r="J41" s="71"/>
      <c r="K41" s="9">
        <f t="shared" ref="K41:K48" si="11">IFERROR(SUM(A41*I41),"N/A")</f>
        <v>0</v>
      </c>
      <c r="M41" s="28">
        <f>VLOOKUP(E41,Troops!$A$3:$G$154,5,FALSE)*A41</f>
        <v>0</v>
      </c>
      <c r="N41" s="28"/>
      <c r="O41" s="14">
        <f>VLOOKUP(E41,Troops!$A$3:$F$154,6,FALSE)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2"/>
      <c r="C42" s="123"/>
      <c r="D42" s="124"/>
      <c r="E42" s="93" t="s">
        <v>13</v>
      </c>
      <c r="F42" s="94"/>
      <c r="G42" s="32" t="s">
        <v>13</v>
      </c>
      <c r="H42" s="29" t="s">
        <v>13</v>
      </c>
      <c r="I42" s="70">
        <f t="shared" ref="I42:I43" si="13">IFERROR(R42+T42+V42+X42+Z42+AB42,"-")</f>
        <v>0</v>
      </c>
      <c r="J42" s="71"/>
      <c r="K42" s="9">
        <f t="shared" si="11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2"/>
      <c r="C43" s="123"/>
      <c r="D43" s="124"/>
      <c r="E43" s="93" t="s">
        <v>13</v>
      </c>
      <c r="F43" s="94"/>
      <c r="G43" s="32" t="s">
        <v>13</v>
      </c>
      <c r="H43" s="29" t="s">
        <v>13</v>
      </c>
      <c r="I43" s="70">
        <f t="shared" si="13"/>
        <v>0</v>
      </c>
      <c r="J43" s="71"/>
      <c r="K43" s="9">
        <f t="shared" si="11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0"/>
        <v>0</v>
      </c>
      <c r="J44" s="71"/>
      <c r="K44" s="9">
        <f t="shared" si="11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0"/>
        <v>0</v>
      </c>
      <c r="J45" s="71"/>
      <c r="K45" s="9">
        <f t="shared" si="11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0"/>
        <v>0</v>
      </c>
      <c r="J46" s="71"/>
      <c r="K46" s="9">
        <f t="shared" si="11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0"/>
        <v>0</v>
      </c>
      <c r="J47" s="71"/>
      <c r="K47" s="9">
        <f t="shared" si="11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5"/>
      <c r="C48" s="116"/>
      <c r="D48" s="117"/>
      <c r="E48" s="98" t="s">
        <v>13</v>
      </c>
      <c r="F48" s="100"/>
      <c r="G48" s="33" t="s">
        <v>13</v>
      </c>
      <c r="H48" s="30" t="s">
        <v>13</v>
      </c>
      <c r="I48" s="79">
        <f t="shared" si="10"/>
        <v>0</v>
      </c>
      <c r="J48" s="80"/>
      <c r="K48" s="10">
        <f t="shared" si="11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8"/>
      <c r="D49" s="118"/>
      <c r="E49" s="118"/>
      <c r="F49" s="118"/>
      <c r="G49" s="118"/>
      <c r="H49" s="118"/>
      <c r="I49" s="118"/>
      <c r="J49" s="118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5" t="s">
        <v>13</v>
      </c>
      <c r="F54" s="126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VLOOKUP(E54,Troops!$A$3:$G$154,5,FALSE)*A54</f>
        <v>0</v>
      </c>
      <c r="N54" s="28"/>
      <c r="O54" s="14">
        <f>VLOOKUP(E54,Troops!$A$3:$F$154,6,FALSE)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IFERROR(IF(H54="Elite",VLOOKUP(E54,Troops!$A$3:$D$154,4,FALSE),IF(H54="Mediocre",VLOOKUP(E54,Troops!$A$3:$D$154,2,FALSE),VLOOKUP(E54,Troops!$A$3:$D$154,3,FALSE)))+R54+T54,"-")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2"/>
      <c r="C55" s="123"/>
      <c r="D55" s="124"/>
      <c r="E55" s="93" t="s">
        <v>13</v>
      </c>
      <c r="F55" s="94"/>
      <c r="G55" s="32" t="s">
        <v>13</v>
      </c>
      <c r="H55" s="29" t="s">
        <v>13</v>
      </c>
      <c r="I55" s="70">
        <f t="shared" ref="I55:I56" si="15">IFERROR(R55+T55+V55+X55+Z55+AB55,"-")</f>
        <v>0</v>
      </c>
      <c r="J55" s="71"/>
      <c r="K55" s="9">
        <f t="shared" ref="K55:K62" si="16">IFERROR(SUM(A55*I55),"N/A")</f>
        <v>0</v>
      </c>
      <c r="M55" s="28">
        <f>VLOOKUP(E55,Troops!$A$3:$G$154,5,FALSE)*A55</f>
        <v>0</v>
      </c>
      <c r="N55" s="28"/>
      <c r="O55" s="14">
        <f>VLOOKUP(E55,Troops!$A$3:$F$154,6,FALSE)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IFERROR(IF(H55="Elite",VLOOKUP(E55,Troops!$A$3:$D$154,4,FALSE),IF(H55="Mediocre",VLOOKUP(E55,Troops!$A$3:$D$154,2,FALSE),VLOOKUP(E55,Troops!$A$3:$D$154,3,FALSE)))+R55+T55,"-")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2"/>
      <c r="C56" s="123"/>
      <c r="D56" s="124"/>
      <c r="E56" s="127" t="s">
        <v>13</v>
      </c>
      <c r="F56" s="128"/>
      <c r="G56" s="66" t="s">
        <v>13</v>
      </c>
      <c r="H56" s="67" t="s">
        <v>13</v>
      </c>
      <c r="I56" s="79">
        <f t="shared" si="15"/>
        <v>0</v>
      </c>
      <c r="J56" s="80"/>
      <c r="K56" s="9">
        <f t="shared" si="16"/>
        <v>0</v>
      </c>
      <c r="M56" s="28">
        <f>VLOOKUP(E56,Troops!$A$3:$G$154,5,FALSE)*A56</f>
        <v>0</v>
      </c>
      <c r="N56" s="28"/>
      <c r="O56" s="14">
        <f>VLOOKUP(E56,Troops!$A$3:$F$154,6,FALSE)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IFERROR(IF(H56="Elite",VLOOKUP(E56,Troops!$A$3:$D$154,4,FALSE),IF(H56="Mediocre",VLOOKUP(E56,Troops!$A$3:$D$154,2,FALSE),VLOOKUP(E56,Troops!$A$3:$D$154,3,FALSE)))+R56+T56,"-")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18">IFERROR(R57+T57+V57+X57+Z57+AB57,"-")</f>
        <v>0</v>
      </c>
      <c r="J57" s="71"/>
      <c r="K57" s="9">
        <f t="shared" si="16"/>
        <v>0</v>
      </c>
      <c r="M57" s="28">
        <f>VLOOKUP(E57,Troops!$A$3:$G$154,5,FALSE)*A57</f>
        <v>0</v>
      </c>
      <c r="N57" s="28"/>
      <c r="O57" s="14">
        <f>VLOOKUP(E57,Troops!$A$3:$F$154,6,FALSE)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IFERROR(IF(H57="Elite",VLOOKUP(E57,Troops!$A$3:$D$154,4,FALSE),IF(H57="Mediocre",VLOOKUP(E57,Troops!$A$3:$D$154,2,FALSE),VLOOKUP(E57,Troops!$A$3:$D$154,3,FALSE)))+R57+T57,"-")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18"/>
        <v>0</v>
      </c>
      <c r="J58" s="71"/>
      <c r="K58" s="9">
        <f t="shared" si="16"/>
        <v>0</v>
      </c>
      <c r="M58" s="28">
        <f>VLOOKUP(E58,Troops!$A$3:$G$154,5,FALSE)*A58</f>
        <v>0</v>
      </c>
      <c r="N58" s="28"/>
      <c r="O58" s="14">
        <f>VLOOKUP(E58,Troops!$A$3:$F$154,6,FALSE)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IFERROR(IF(H58="Elite",VLOOKUP(E58,Troops!$A$3:$D$154,4,FALSE),IF(H58="Mediocre",VLOOKUP(E58,Troops!$A$3:$D$154,2,FALSE),VLOOKUP(E58,Troops!$A$3:$D$154,3,FALSE)))+R58+T58,"-")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18"/>
        <v>0</v>
      </c>
      <c r="J59" s="71"/>
      <c r="K59" s="9">
        <f t="shared" si="16"/>
        <v>0</v>
      </c>
      <c r="M59" s="28">
        <f>VLOOKUP(E59,Troops!$A$3:$G$154,5,FALSE)*A59</f>
        <v>0</v>
      </c>
      <c r="N59" s="28"/>
      <c r="O59" s="14">
        <f>VLOOKUP(E59,Troops!$A$3:$F$154,6,FALSE)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IFERROR(IF(H59="Elite",VLOOKUP(E59,Troops!$A$3:$D$154,4,FALSE),IF(H59="Mediocre",VLOOKUP(E59,Troops!$A$3:$D$154,2,FALSE),VLOOKUP(E59,Troops!$A$3:$D$154,3,FALSE)))+R59+T59,"-")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18"/>
        <v>0</v>
      </c>
      <c r="J60" s="71"/>
      <c r="K60" s="9">
        <f t="shared" si="16"/>
        <v>0</v>
      </c>
      <c r="M60" s="28">
        <f>VLOOKUP(E60,Troops!$A$3:$G$154,5,FALSE)*A60</f>
        <v>0</v>
      </c>
      <c r="N60" s="28"/>
      <c r="O60" s="14">
        <f>VLOOKUP(E60,Troops!$A$3:$F$154,6,FALSE)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IFERROR(IF(H60="Elite",VLOOKUP(E60,Troops!$A$3:$D$154,4,FALSE),IF(H60="Mediocre",VLOOKUP(E60,Troops!$A$3:$D$154,2,FALSE),VLOOKUP(E60,Troops!$A$3:$D$154,3,FALSE)))+R60+T60,"-")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18"/>
        <v>0</v>
      </c>
      <c r="J61" s="71"/>
      <c r="K61" s="9">
        <f t="shared" si="16"/>
        <v>0</v>
      </c>
      <c r="M61" s="28">
        <f>VLOOKUP(E61,Troops!$A$3:$G$154,5,FALSE)*A61</f>
        <v>0</v>
      </c>
      <c r="N61" s="28"/>
      <c r="O61" s="14">
        <f>VLOOKUP(E61,Troops!$A$3:$F$154,6,FALSE)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IFERROR(IF(H61="Elite",VLOOKUP(E61,Troops!$A$3:$D$154,4,FALSE),IF(H61="Mediocre",VLOOKUP(E61,Troops!$A$3:$D$154,2,FALSE),VLOOKUP(E61,Troops!$A$3:$D$154,3,FALSE)))+R61+T61,"-")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5"/>
      <c r="C62" s="116"/>
      <c r="D62" s="117"/>
      <c r="E62" s="98" t="s">
        <v>13</v>
      </c>
      <c r="F62" s="100"/>
      <c r="G62" s="33" t="s">
        <v>13</v>
      </c>
      <c r="H62" s="30" t="s">
        <v>13</v>
      </c>
      <c r="I62" s="79">
        <f t="shared" si="18"/>
        <v>0</v>
      </c>
      <c r="J62" s="80"/>
      <c r="K62" s="10">
        <f t="shared" si="16"/>
        <v>0</v>
      </c>
      <c r="M62" s="28">
        <f>VLOOKUP(E62,Troops!$A$3:$G$154,5,FALSE)*A62</f>
        <v>0</v>
      </c>
      <c r="N62" s="28"/>
      <c r="O62" s="14">
        <f>VLOOKUP(E62,Troops!$A$3:$F$154,6,FALSE)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IFERROR(IF(H62="Elite",VLOOKUP(E62,Troops!$A$3:$D$154,4,FALSE),IF(H62="Mediocre",VLOOKUP(E62,Troops!$A$3:$D$154,2,FALSE),VLOOKUP(E62,Troops!$A$3:$D$154,3,FALSE)))+R62+T62,"-")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8"/>
      <c r="D63" s="118"/>
      <c r="E63" s="118"/>
      <c r="F63" s="118"/>
      <c r="G63" s="118"/>
      <c r="H63" s="118"/>
      <c r="I63" s="118"/>
      <c r="J63" s="118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2" t="s">
        <v>35</v>
      </c>
      <c r="C66" s="112"/>
      <c r="D66" s="112"/>
      <c r="E66" s="112"/>
      <c r="F66" s="112"/>
      <c r="G66" s="47"/>
      <c r="H66" s="112" t="s">
        <v>36</v>
      </c>
      <c r="I66" s="112"/>
      <c r="J66" s="112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4"/>
  <sheetViews>
    <sheetView zoomScale="150" workbookViewId="0">
      <pane ySplit="1" topLeftCell="A143" activePane="bottomLeft" state="frozen"/>
      <selection pane="bottomLeft" activeCell="A137" sqref="A137"/>
    </sheetView>
  </sheetViews>
  <sheetFormatPr defaultColWidth="8.886718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886718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1093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664062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3">
      <c r="A12" s="14" t="s">
        <v>168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3">
      <c r="A13" s="14" t="s">
        <v>169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3">
      <c r="A14" s="14" t="s">
        <v>170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3">
      <c r="A15" s="14" t="s">
        <v>171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3">
      <c r="A16" s="14" t="s">
        <v>172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3">
      <c r="A17" s="14" t="s">
        <v>173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3">
      <c r="A18" s="14" t="s">
        <v>174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3">
      <c r="A19" s="14" t="s">
        <v>175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3">
      <c r="A20" s="14" t="s">
        <v>176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3">
      <c r="A21" s="14" t="s">
        <v>177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3">
      <c r="A22" s="14" t="s">
        <v>178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3">
      <c r="A23" s="14" t="s">
        <v>179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3">
      <c r="A24" s="14" t="s">
        <v>180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3">
      <c r="A25" s="14" t="s">
        <v>181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3">
      <c r="A26" s="14" t="s">
        <v>182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3">
      <c r="A27" s="14" t="s">
        <v>183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3">
      <c r="A28" s="14" t="s">
        <v>184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3">
      <c r="A29" s="14" t="s">
        <v>185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3">
      <c r="A30" s="14" t="s">
        <v>186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3">
      <c r="A31" s="14" t="s">
        <v>187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3">
      <c r="A32" s="14" t="s">
        <v>188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3">
      <c r="A33" s="14" t="s">
        <v>189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3">
      <c r="A34" s="14" t="s">
        <v>190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3">
      <c r="A35" s="14" t="s">
        <v>191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3">
      <c r="A36" s="14" t="s">
        <v>192</v>
      </c>
      <c r="B36" s="18" t="s">
        <v>144</v>
      </c>
      <c r="C36" s="18">
        <v>11</v>
      </c>
      <c r="D36" s="18">
        <f t="shared" ref="D36:D37" si="17">C36+3</f>
        <v>14</v>
      </c>
      <c r="E36" s="16">
        <v>0</v>
      </c>
      <c r="F36" s="16">
        <v>2</v>
      </c>
    </row>
    <row r="37" spans="1:6" x14ac:dyDescent="0.3">
      <c r="A37" s="14" t="s">
        <v>193</v>
      </c>
      <c r="B37" s="18" t="s">
        <v>144</v>
      </c>
      <c r="C37" s="18">
        <v>12</v>
      </c>
      <c r="D37" s="18">
        <f t="shared" si="17"/>
        <v>15</v>
      </c>
      <c r="E37" s="16">
        <v>0</v>
      </c>
      <c r="F37" s="16">
        <v>2</v>
      </c>
    </row>
    <row r="38" spans="1:6" x14ac:dyDescent="0.3">
      <c r="A38" s="14" t="s">
        <v>194</v>
      </c>
      <c r="B38" s="18" t="s">
        <v>144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3">
      <c r="A39" s="14" t="s">
        <v>195</v>
      </c>
      <c r="B39" s="18" t="s">
        <v>144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3">
      <c r="A40" s="14" t="s">
        <v>196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3">
      <c r="A41" s="14" t="s">
        <v>197</v>
      </c>
      <c r="B41" s="18">
        <f t="shared" ref="B41:B42" si="18">C41-3</f>
        <v>9</v>
      </c>
      <c r="C41" s="18">
        <v>12</v>
      </c>
      <c r="D41" s="18">
        <f t="shared" ref="D41:D42" si="19">C41+3</f>
        <v>15</v>
      </c>
      <c r="E41" s="16">
        <v>0</v>
      </c>
      <c r="F41" s="16">
        <v>2</v>
      </c>
    </row>
    <row r="42" spans="1:6" x14ac:dyDescent="0.3">
      <c r="A42" s="14" t="s">
        <v>198</v>
      </c>
      <c r="B42" s="18">
        <f t="shared" si="18"/>
        <v>10</v>
      </c>
      <c r="C42" s="18">
        <v>13</v>
      </c>
      <c r="D42" s="18">
        <f t="shared" si="19"/>
        <v>16</v>
      </c>
      <c r="E42" s="16">
        <v>0</v>
      </c>
      <c r="F42" s="16">
        <v>2</v>
      </c>
    </row>
    <row r="43" spans="1:6" x14ac:dyDescent="0.3">
      <c r="A43" s="14" t="s">
        <v>199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3">
      <c r="A44" s="14" t="s">
        <v>200</v>
      </c>
      <c r="B44" s="18">
        <f t="shared" ref="B44" si="20">C44-3</f>
        <v>12</v>
      </c>
      <c r="C44" s="18">
        <v>15</v>
      </c>
      <c r="D44" s="18">
        <f t="shared" ref="D44" si="21">C44+3</f>
        <v>18</v>
      </c>
      <c r="E44" s="16">
        <v>0</v>
      </c>
      <c r="F44" s="16">
        <v>2</v>
      </c>
    </row>
    <row r="45" spans="1:6" x14ac:dyDescent="0.3">
      <c r="A45" s="14" t="s">
        <v>201</v>
      </c>
      <c r="B45" s="18" t="s">
        <v>144</v>
      </c>
      <c r="C45" s="18">
        <v>11</v>
      </c>
      <c r="D45" s="18">
        <f t="shared" ref="D45:D46" si="22">C45+3</f>
        <v>14</v>
      </c>
      <c r="E45" s="16">
        <v>0</v>
      </c>
      <c r="F45" s="16">
        <v>2</v>
      </c>
    </row>
    <row r="46" spans="1:6" x14ac:dyDescent="0.3">
      <c r="A46" s="14" t="s">
        <v>202</v>
      </c>
      <c r="B46" s="18" t="s">
        <v>144</v>
      </c>
      <c r="C46" s="18">
        <v>12</v>
      </c>
      <c r="D46" s="18">
        <f t="shared" si="22"/>
        <v>15</v>
      </c>
      <c r="E46" s="16">
        <v>0</v>
      </c>
      <c r="F46" s="16">
        <v>2</v>
      </c>
    </row>
    <row r="47" spans="1:6" x14ac:dyDescent="0.3">
      <c r="A47" s="14" t="s">
        <v>203</v>
      </c>
      <c r="B47" s="18" t="s">
        <v>144</v>
      </c>
      <c r="C47" s="18">
        <v>14</v>
      </c>
      <c r="D47" s="18">
        <f t="shared" ref="D47" si="23">C47+3</f>
        <v>17</v>
      </c>
      <c r="E47" s="16">
        <v>0</v>
      </c>
      <c r="F47" s="16">
        <v>2</v>
      </c>
    </row>
    <row r="48" spans="1:6" x14ac:dyDescent="0.3">
      <c r="A48" s="14" t="s">
        <v>204</v>
      </c>
      <c r="B48" s="18" t="s">
        <v>144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3">
      <c r="A49" s="14" t="s">
        <v>205</v>
      </c>
      <c r="B49" s="18" t="s">
        <v>144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3">
      <c r="A50" s="14" t="s">
        <v>206</v>
      </c>
      <c r="B50" s="18" t="s">
        <v>144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3">
      <c r="A51" s="14" t="s">
        <v>207</v>
      </c>
      <c r="B51" s="18" t="s">
        <v>144</v>
      </c>
      <c r="C51" s="18">
        <v>16</v>
      </c>
      <c r="D51" s="18">
        <f t="shared" ref="D51:D52" si="24">C51+3</f>
        <v>19</v>
      </c>
      <c r="E51" s="16">
        <v>0</v>
      </c>
      <c r="F51" s="16">
        <v>2</v>
      </c>
    </row>
    <row r="52" spans="1:16" x14ac:dyDescent="0.3">
      <c r="A52" s="14" t="s">
        <v>208</v>
      </c>
      <c r="B52" s="18" t="s">
        <v>144</v>
      </c>
      <c r="C52" s="18">
        <v>16</v>
      </c>
      <c r="D52" s="18">
        <f t="shared" si="24"/>
        <v>19</v>
      </c>
      <c r="E52" s="16">
        <v>0</v>
      </c>
      <c r="F52" s="16">
        <v>2</v>
      </c>
    </row>
    <row r="53" spans="1:16" x14ac:dyDescent="0.3">
      <c r="A53" s="14" t="s">
        <v>209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3">
      <c r="A54" s="14" t="s">
        <v>210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3">
      <c r="A55" s="14" t="s">
        <v>211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3">
      <c r="A56" s="14" t="s">
        <v>212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3">
      <c r="A57" s="14" t="s">
        <v>213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3">
      <c r="A58" s="14" t="s">
        <v>214</v>
      </c>
      <c r="B58" s="18">
        <f t="shared" si="16"/>
        <v>10</v>
      </c>
      <c r="C58" s="18">
        <v>13</v>
      </c>
      <c r="D58" s="18">
        <f t="shared" ref="D58" si="25">C58+3</f>
        <v>16</v>
      </c>
      <c r="E58" s="16">
        <v>0</v>
      </c>
      <c r="F58" s="16">
        <v>2</v>
      </c>
    </row>
    <row r="59" spans="1:16" x14ac:dyDescent="0.3">
      <c r="A59" s="14" t="s">
        <v>215</v>
      </c>
      <c r="B59" s="18">
        <f t="shared" ref="B59" si="26">C59-3</f>
        <v>17</v>
      </c>
      <c r="C59" s="18">
        <v>20</v>
      </c>
      <c r="D59" s="18">
        <f t="shared" ref="D59" si="27">C59+3</f>
        <v>23</v>
      </c>
      <c r="E59" s="16">
        <v>0</v>
      </c>
      <c r="F59" s="16">
        <v>2</v>
      </c>
    </row>
    <row r="60" spans="1:16" x14ac:dyDescent="0.3">
      <c r="A60" s="14" t="s">
        <v>216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3">
      <c r="A61" s="14" t="s">
        <v>217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3">
      <c r="A62" s="14" t="s">
        <v>218</v>
      </c>
      <c r="B62" s="18">
        <f t="shared" ref="B62:B64" si="28">C62-3</f>
        <v>17</v>
      </c>
      <c r="C62" s="18">
        <v>20</v>
      </c>
      <c r="D62" s="18">
        <f t="shared" ref="D62:D64" si="29">C62+3</f>
        <v>23</v>
      </c>
      <c r="E62" s="16">
        <v>0</v>
      </c>
      <c r="F62" s="16">
        <v>2</v>
      </c>
      <c r="P62" s="11"/>
    </row>
    <row r="63" spans="1:16" x14ac:dyDescent="0.3">
      <c r="A63" s="14" t="s">
        <v>219</v>
      </c>
      <c r="B63" s="18">
        <f t="shared" si="28"/>
        <v>16</v>
      </c>
      <c r="C63" s="18">
        <v>19</v>
      </c>
      <c r="D63" s="18">
        <f t="shared" si="29"/>
        <v>22</v>
      </c>
      <c r="E63" s="16">
        <v>0</v>
      </c>
      <c r="F63" s="16">
        <v>2</v>
      </c>
      <c r="P63" s="11"/>
    </row>
    <row r="64" spans="1:16" x14ac:dyDescent="0.3">
      <c r="A64" s="14" t="s">
        <v>220</v>
      </c>
      <c r="B64" s="18">
        <f t="shared" si="28"/>
        <v>19</v>
      </c>
      <c r="C64" s="18">
        <v>22</v>
      </c>
      <c r="D64" s="18">
        <f t="shared" si="29"/>
        <v>25</v>
      </c>
      <c r="E64" s="16">
        <v>0</v>
      </c>
      <c r="F64" s="16">
        <v>2</v>
      </c>
      <c r="P64" s="11"/>
    </row>
    <row r="65" spans="1:16" x14ac:dyDescent="0.3">
      <c r="A65" s="14" t="s">
        <v>221</v>
      </c>
      <c r="B65" s="18">
        <f t="shared" ref="B65" si="30">C65-3</f>
        <v>16</v>
      </c>
      <c r="C65" s="18">
        <v>19</v>
      </c>
      <c r="D65" s="18">
        <f t="shared" ref="D65" si="31">C65+3</f>
        <v>22</v>
      </c>
      <c r="E65" s="16">
        <v>0</v>
      </c>
      <c r="F65" s="16">
        <v>2</v>
      </c>
      <c r="P65" s="11"/>
    </row>
    <row r="66" spans="1:16" x14ac:dyDescent="0.3">
      <c r="A66" s="14" t="s">
        <v>222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3">
      <c r="A67" s="14" t="s">
        <v>223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3">
      <c r="A68" s="14" t="s">
        <v>224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3">
      <c r="A69" s="14" t="s">
        <v>225</v>
      </c>
      <c r="B69" s="18">
        <f t="shared" ref="B69:B81" si="32">C69-3</f>
        <v>18</v>
      </c>
      <c r="C69" s="18">
        <v>21</v>
      </c>
      <c r="D69" s="18">
        <f t="shared" ref="D69:D81" si="33">C69+3</f>
        <v>24</v>
      </c>
      <c r="E69" s="16">
        <v>0</v>
      </c>
      <c r="F69" s="16">
        <v>2</v>
      </c>
    </row>
    <row r="70" spans="1:16" x14ac:dyDescent="0.3">
      <c r="A70" s="14" t="s">
        <v>226</v>
      </c>
      <c r="B70" s="18">
        <f t="shared" si="32"/>
        <v>16</v>
      </c>
      <c r="C70" s="18">
        <v>19</v>
      </c>
      <c r="D70" s="18">
        <f t="shared" si="33"/>
        <v>22</v>
      </c>
      <c r="E70" s="16">
        <v>0</v>
      </c>
      <c r="F70" s="16">
        <v>2</v>
      </c>
    </row>
    <row r="71" spans="1:16" x14ac:dyDescent="0.3">
      <c r="A71" s="14" t="s">
        <v>227</v>
      </c>
      <c r="B71" s="18">
        <f t="shared" si="32"/>
        <v>17</v>
      </c>
      <c r="C71" s="18">
        <v>20</v>
      </c>
      <c r="D71" s="18">
        <f t="shared" si="33"/>
        <v>23</v>
      </c>
      <c r="E71" s="16">
        <v>0</v>
      </c>
      <c r="F71" s="16">
        <v>2</v>
      </c>
    </row>
    <row r="72" spans="1:16" x14ac:dyDescent="0.3">
      <c r="A72" s="14" t="s">
        <v>228</v>
      </c>
      <c r="B72" s="18">
        <f t="shared" si="32"/>
        <v>12</v>
      </c>
      <c r="C72" s="18">
        <v>15</v>
      </c>
      <c r="D72" s="18">
        <f t="shared" si="33"/>
        <v>18</v>
      </c>
      <c r="E72" s="16">
        <v>0</v>
      </c>
      <c r="F72" s="16">
        <v>2</v>
      </c>
    </row>
    <row r="73" spans="1:16" x14ac:dyDescent="0.3">
      <c r="A73" s="14" t="s">
        <v>229</v>
      </c>
      <c r="B73" s="18">
        <f t="shared" ref="B73:B76" si="34">C73-3</f>
        <v>14</v>
      </c>
      <c r="C73" s="18">
        <v>17</v>
      </c>
      <c r="D73" s="18">
        <f t="shared" ref="D73:D76" si="35">C73+3</f>
        <v>20</v>
      </c>
      <c r="E73" s="16">
        <v>0</v>
      </c>
      <c r="F73" s="16">
        <v>2</v>
      </c>
    </row>
    <row r="74" spans="1:16" x14ac:dyDescent="0.3">
      <c r="A74" s="14" t="s">
        <v>230</v>
      </c>
      <c r="B74" s="18">
        <f t="shared" si="34"/>
        <v>13</v>
      </c>
      <c r="C74" s="18">
        <v>16</v>
      </c>
      <c r="D74" s="18">
        <f t="shared" si="35"/>
        <v>19</v>
      </c>
      <c r="E74" s="16">
        <v>0</v>
      </c>
      <c r="F74" s="16">
        <v>2</v>
      </c>
    </row>
    <row r="75" spans="1:16" x14ac:dyDescent="0.3">
      <c r="A75" s="14" t="s">
        <v>231</v>
      </c>
      <c r="B75" s="18">
        <f t="shared" si="34"/>
        <v>15</v>
      </c>
      <c r="C75" s="18">
        <v>18</v>
      </c>
      <c r="D75" s="18">
        <f t="shared" si="35"/>
        <v>21</v>
      </c>
      <c r="E75" s="16">
        <v>0</v>
      </c>
      <c r="F75" s="16">
        <v>2</v>
      </c>
    </row>
    <row r="76" spans="1:16" x14ac:dyDescent="0.3">
      <c r="A76" s="14" t="s">
        <v>232</v>
      </c>
      <c r="B76" s="18">
        <f t="shared" si="34"/>
        <v>16</v>
      </c>
      <c r="C76" s="18">
        <v>19</v>
      </c>
      <c r="D76" s="18">
        <f t="shared" si="35"/>
        <v>22</v>
      </c>
      <c r="E76" s="16">
        <v>0</v>
      </c>
      <c r="F76" s="16">
        <v>2</v>
      </c>
    </row>
    <row r="77" spans="1:16" x14ac:dyDescent="0.3">
      <c r="A77" s="14" t="s">
        <v>233</v>
      </c>
      <c r="B77" s="18" t="s">
        <v>144</v>
      </c>
      <c r="C77" s="18">
        <v>14</v>
      </c>
      <c r="D77" s="18">
        <f t="shared" ref="D77" si="36">C77+3</f>
        <v>17</v>
      </c>
      <c r="E77" s="16">
        <v>0</v>
      </c>
      <c r="F77" s="16">
        <v>2</v>
      </c>
    </row>
    <row r="78" spans="1:16" x14ac:dyDescent="0.3">
      <c r="A78" s="14" t="s">
        <v>234</v>
      </c>
      <c r="B78" s="18" t="s">
        <v>144</v>
      </c>
      <c r="C78" s="18">
        <v>15</v>
      </c>
      <c r="D78" s="18">
        <f t="shared" si="33"/>
        <v>18</v>
      </c>
      <c r="E78" s="16">
        <v>0</v>
      </c>
      <c r="F78" s="16">
        <v>2</v>
      </c>
    </row>
    <row r="79" spans="1:16" x14ac:dyDescent="0.3">
      <c r="A79" s="14" t="s">
        <v>235</v>
      </c>
      <c r="B79" s="18">
        <f t="shared" si="32"/>
        <v>15</v>
      </c>
      <c r="C79" s="18">
        <v>18</v>
      </c>
      <c r="D79" s="18">
        <f t="shared" si="33"/>
        <v>21</v>
      </c>
      <c r="E79" s="16">
        <v>0</v>
      </c>
      <c r="F79" s="16">
        <v>2</v>
      </c>
    </row>
    <row r="80" spans="1:16" x14ac:dyDescent="0.3">
      <c r="A80" s="14" t="s">
        <v>236</v>
      </c>
      <c r="B80" s="18">
        <f t="shared" si="32"/>
        <v>17</v>
      </c>
      <c r="C80" s="18">
        <v>20</v>
      </c>
      <c r="D80" s="18">
        <f t="shared" si="33"/>
        <v>23</v>
      </c>
      <c r="E80" s="16">
        <v>0</v>
      </c>
      <c r="F80" s="16">
        <v>2</v>
      </c>
    </row>
    <row r="81" spans="1:6" x14ac:dyDescent="0.3">
      <c r="A81" s="14" t="s">
        <v>237</v>
      </c>
      <c r="B81" s="18">
        <f t="shared" si="32"/>
        <v>14</v>
      </c>
      <c r="C81" s="18">
        <v>17</v>
      </c>
      <c r="D81" s="18">
        <f t="shared" si="33"/>
        <v>20</v>
      </c>
      <c r="E81" s="16">
        <v>0</v>
      </c>
      <c r="F81" s="16">
        <v>2</v>
      </c>
    </row>
    <row r="82" spans="1:6" x14ac:dyDescent="0.3">
      <c r="A82" s="14" t="s">
        <v>238</v>
      </c>
      <c r="B82" s="18">
        <v>4</v>
      </c>
      <c r="C82" s="18">
        <v>8</v>
      </c>
      <c r="D82" s="18" t="s">
        <v>144</v>
      </c>
      <c r="E82" s="16">
        <v>0</v>
      </c>
      <c r="F82" s="16">
        <v>2</v>
      </c>
    </row>
    <row r="83" spans="1:6" x14ac:dyDescent="0.3">
      <c r="A83" s="14" t="s">
        <v>239</v>
      </c>
      <c r="B83" s="18">
        <v>8</v>
      </c>
      <c r="C83" s="18">
        <v>12</v>
      </c>
      <c r="D83" s="17" t="s">
        <v>144</v>
      </c>
      <c r="E83" s="16">
        <v>0</v>
      </c>
      <c r="F83" s="16">
        <v>1</v>
      </c>
    </row>
    <row r="84" spans="1:6" x14ac:dyDescent="0.3">
      <c r="A84" s="14" t="s">
        <v>240</v>
      </c>
      <c r="B84" s="18">
        <v>8</v>
      </c>
      <c r="C84" s="18">
        <v>12</v>
      </c>
      <c r="D84" s="17" t="s">
        <v>144</v>
      </c>
      <c r="E84" s="16">
        <v>0</v>
      </c>
      <c r="F84" s="16">
        <v>1</v>
      </c>
    </row>
    <row r="85" spans="1:6" x14ac:dyDescent="0.3">
      <c r="A85" s="14" t="s">
        <v>241</v>
      </c>
      <c r="B85" s="18">
        <v>8</v>
      </c>
      <c r="C85" s="18">
        <v>12</v>
      </c>
      <c r="D85" s="17" t="s">
        <v>144</v>
      </c>
      <c r="E85" s="16">
        <v>0</v>
      </c>
      <c r="F85" s="16">
        <v>1</v>
      </c>
    </row>
    <row r="86" spans="1:6" x14ac:dyDescent="0.3">
      <c r="A86" s="14" t="s">
        <v>242</v>
      </c>
      <c r="B86" s="18">
        <v>10</v>
      </c>
      <c r="C86" s="18">
        <v>14</v>
      </c>
      <c r="D86" s="17" t="s">
        <v>144</v>
      </c>
      <c r="E86" s="16">
        <v>0</v>
      </c>
      <c r="F86" s="16">
        <v>1</v>
      </c>
    </row>
    <row r="87" spans="1:6" x14ac:dyDescent="0.3">
      <c r="A87" s="14" t="s">
        <v>243</v>
      </c>
      <c r="B87" s="18">
        <f>C87-2</f>
        <v>4</v>
      </c>
      <c r="C87" s="18">
        <v>6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244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3">
      <c r="A89" s="14" t="s">
        <v>245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3">
      <c r="A90" s="14" t="s">
        <v>246</v>
      </c>
      <c r="B90" s="18">
        <f t="shared" ref="B90:B94" si="37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3">
      <c r="A91" s="14" t="s">
        <v>247</v>
      </c>
      <c r="B91" s="18">
        <f t="shared" si="37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3">
      <c r="A92" s="14" t="s">
        <v>248</v>
      </c>
      <c r="B92" s="18">
        <f t="shared" si="37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3">
      <c r="A93" s="14" t="s">
        <v>249</v>
      </c>
      <c r="B93" s="18">
        <f t="shared" si="37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3">
      <c r="A94" s="14" t="s">
        <v>250</v>
      </c>
      <c r="B94" s="18">
        <f t="shared" si="37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251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3">
      <c r="A96" s="14" t="s">
        <v>252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253</v>
      </c>
      <c r="B97" s="18">
        <f t="shared" ref="B97:B149" si="38">C97-2</f>
        <v>5</v>
      </c>
      <c r="C97" s="18">
        <v>7</v>
      </c>
      <c r="D97" s="18">
        <f t="shared" ref="D97:D151" si="39">C97+2</f>
        <v>9</v>
      </c>
      <c r="E97" s="16">
        <v>0</v>
      </c>
      <c r="F97" s="16">
        <v>1</v>
      </c>
    </row>
    <row r="98" spans="1:6" x14ac:dyDescent="0.3">
      <c r="A98" s="14" t="s">
        <v>254</v>
      </c>
      <c r="B98" s="18">
        <f t="shared" si="38"/>
        <v>6</v>
      </c>
      <c r="C98" s="18">
        <v>8</v>
      </c>
      <c r="D98" s="18">
        <f t="shared" ref="D98" si="40">C98+2</f>
        <v>10</v>
      </c>
      <c r="E98" s="16">
        <v>0</v>
      </c>
      <c r="F98" s="16">
        <v>1</v>
      </c>
    </row>
    <row r="99" spans="1:6" x14ac:dyDescent="0.3">
      <c r="A99" s="14" t="s">
        <v>255</v>
      </c>
      <c r="B99" s="18">
        <f t="shared" si="38"/>
        <v>7</v>
      </c>
      <c r="C99" s="18">
        <v>9</v>
      </c>
      <c r="D99" s="18">
        <f t="shared" si="39"/>
        <v>11</v>
      </c>
      <c r="E99" s="16">
        <v>0</v>
      </c>
      <c r="F99" s="16">
        <v>1</v>
      </c>
    </row>
    <row r="100" spans="1:6" x14ac:dyDescent="0.3">
      <c r="A100" s="14" t="s">
        <v>256</v>
      </c>
      <c r="B100" s="18">
        <f t="shared" ref="B100" si="41">C100-2</f>
        <v>8</v>
      </c>
      <c r="C100" s="18">
        <v>10</v>
      </c>
      <c r="D100" s="18">
        <f t="shared" ref="D100" si="42">C100+2</f>
        <v>12</v>
      </c>
      <c r="E100" s="16">
        <v>0</v>
      </c>
      <c r="F100" s="16">
        <v>1</v>
      </c>
    </row>
    <row r="101" spans="1:6" x14ac:dyDescent="0.3">
      <c r="A101" s="14" t="s">
        <v>257</v>
      </c>
      <c r="B101" s="18">
        <f t="shared" si="38"/>
        <v>7</v>
      </c>
      <c r="C101" s="18">
        <v>9</v>
      </c>
      <c r="D101" s="18">
        <f t="shared" si="39"/>
        <v>11</v>
      </c>
      <c r="E101" s="16">
        <v>0</v>
      </c>
      <c r="F101" s="16">
        <v>1</v>
      </c>
    </row>
    <row r="102" spans="1:6" x14ac:dyDescent="0.3">
      <c r="A102" s="14" t="s">
        <v>258</v>
      </c>
      <c r="B102" s="18">
        <f t="shared" ref="B102" si="43">C102-2</f>
        <v>8</v>
      </c>
      <c r="C102" s="18">
        <v>10</v>
      </c>
      <c r="D102" s="18">
        <f t="shared" ref="D102" si="44">C102+2</f>
        <v>12</v>
      </c>
      <c r="E102" s="16">
        <v>0</v>
      </c>
      <c r="F102" s="16">
        <v>1</v>
      </c>
    </row>
    <row r="103" spans="1:6" x14ac:dyDescent="0.3">
      <c r="A103" s="14" t="s">
        <v>259</v>
      </c>
      <c r="B103" s="18">
        <f t="shared" si="38"/>
        <v>7</v>
      </c>
      <c r="C103" s="18">
        <v>9</v>
      </c>
      <c r="D103" s="18">
        <f t="shared" si="39"/>
        <v>11</v>
      </c>
      <c r="E103" s="16">
        <v>0</v>
      </c>
      <c r="F103" s="16">
        <v>1</v>
      </c>
    </row>
    <row r="104" spans="1:6" x14ac:dyDescent="0.3">
      <c r="A104" s="14" t="s">
        <v>260</v>
      </c>
      <c r="B104" s="18">
        <f t="shared" ref="B104" si="45">C104-2</f>
        <v>8</v>
      </c>
      <c r="C104" s="18">
        <v>10</v>
      </c>
      <c r="D104" s="18">
        <f t="shared" ref="D104" si="46">C104+2</f>
        <v>12</v>
      </c>
      <c r="E104" s="16">
        <v>0</v>
      </c>
      <c r="F104" s="16">
        <v>1</v>
      </c>
    </row>
    <row r="105" spans="1:6" x14ac:dyDescent="0.3">
      <c r="A105" s="14" t="s">
        <v>261</v>
      </c>
      <c r="B105" s="18">
        <f t="shared" si="38"/>
        <v>6</v>
      </c>
      <c r="C105" s="18">
        <v>8</v>
      </c>
      <c r="D105" s="18">
        <f t="shared" si="39"/>
        <v>10</v>
      </c>
      <c r="E105" s="16">
        <v>0</v>
      </c>
      <c r="F105" s="16">
        <v>1</v>
      </c>
    </row>
    <row r="106" spans="1:6" x14ac:dyDescent="0.3">
      <c r="A106" s="14" t="s">
        <v>262</v>
      </c>
      <c r="B106" s="18">
        <f t="shared" si="38"/>
        <v>6</v>
      </c>
      <c r="C106" s="18">
        <v>8</v>
      </c>
      <c r="D106" s="18">
        <f t="shared" si="39"/>
        <v>10</v>
      </c>
      <c r="E106" s="16">
        <v>0</v>
      </c>
      <c r="F106" s="16">
        <v>1</v>
      </c>
    </row>
    <row r="107" spans="1:6" x14ac:dyDescent="0.3">
      <c r="A107" s="14" t="s">
        <v>263</v>
      </c>
      <c r="B107" s="18">
        <f t="shared" ref="B107" si="47">C107-2</f>
        <v>8</v>
      </c>
      <c r="C107" s="18">
        <v>10</v>
      </c>
      <c r="D107" s="18">
        <f t="shared" ref="D107" si="48">C107+2</f>
        <v>12</v>
      </c>
      <c r="E107" s="16">
        <v>0</v>
      </c>
      <c r="F107" s="16">
        <v>1</v>
      </c>
    </row>
    <row r="108" spans="1:6" x14ac:dyDescent="0.3">
      <c r="A108" s="14" t="s">
        <v>264</v>
      </c>
      <c r="B108" s="18">
        <f t="shared" ref="B108:B110" si="49">C108-2</f>
        <v>7</v>
      </c>
      <c r="C108" s="18">
        <v>9</v>
      </c>
      <c r="D108" s="18">
        <f t="shared" ref="D108:D109" si="50">C108+2</f>
        <v>11</v>
      </c>
      <c r="E108" s="16">
        <v>0</v>
      </c>
      <c r="F108" s="16">
        <v>1</v>
      </c>
    </row>
    <row r="109" spans="1:6" x14ac:dyDescent="0.3">
      <c r="A109" s="14" t="s">
        <v>265</v>
      </c>
      <c r="B109" s="18">
        <f t="shared" si="49"/>
        <v>7</v>
      </c>
      <c r="C109" s="18">
        <v>9</v>
      </c>
      <c r="D109" s="18">
        <f t="shared" si="50"/>
        <v>11</v>
      </c>
      <c r="E109" s="16">
        <v>0</v>
      </c>
      <c r="F109" s="16">
        <v>1</v>
      </c>
    </row>
    <row r="110" spans="1:6" x14ac:dyDescent="0.3">
      <c r="A110" s="14" t="s">
        <v>266</v>
      </c>
      <c r="B110" s="18">
        <f t="shared" si="49"/>
        <v>8</v>
      </c>
      <c r="C110" s="18">
        <v>10</v>
      </c>
      <c r="D110" s="18">
        <f t="shared" ref="D110" si="51">C110+2</f>
        <v>12</v>
      </c>
      <c r="E110" s="16">
        <v>0</v>
      </c>
      <c r="F110" s="16">
        <v>1</v>
      </c>
    </row>
    <row r="111" spans="1:6" x14ac:dyDescent="0.3">
      <c r="A111" s="14" t="s">
        <v>267</v>
      </c>
      <c r="B111" s="18">
        <f t="shared" si="38"/>
        <v>7</v>
      </c>
      <c r="C111" s="18">
        <v>9</v>
      </c>
      <c r="D111" s="18">
        <f t="shared" si="39"/>
        <v>11</v>
      </c>
      <c r="E111" s="16">
        <v>0</v>
      </c>
      <c r="F111" s="16">
        <v>1</v>
      </c>
    </row>
    <row r="112" spans="1:6" x14ac:dyDescent="0.3">
      <c r="A112" s="14" t="s">
        <v>268</v>
      </c>
      <c r="B112" s="18">
        <f t="shared" ref="B112" si="52">C112-2</f>
        <v>7</v>
      </c>
      <c r="C112" s="18">
        <v>9</v>
      </c>
      <c r="D112" s="18">
        <f t="shared" ref="D112" si="53">C112+2</f>
        <v>11</v>
      </c>
      <c r="E112" s="16">
        <v>0</v>
      </c>
      <c r="F112" s="16">
        <v>1</v>
      </c>
    </row>
    <row r="113" spans="1:6" x14ac:dyDescent="0.3">
      <c r="A113" s="14" t="s">
        <v>269</v>
      </c>
      <c r="B113" s="18">
        <f t="shared" si="38"/>
        <v>5</v>
      </c>
      <c r="C113" s="18">
        <v>7</v>
      </c>
      <c r="D113" s="18">
        <f t="shared" si="39"/>
        <v>9</v>
      </c>
      <c r="E113" s="16">
        <v>0</v>
      </c>
      <c r="F113" s="16">
        <v>1</v>
      </c>
    </row>
    <row r="114" spans="1:6" x14ac:dyDescent="0.3">
      <c r="A114" s="14" t="s">
        <v>270</v>
      </c>
      <c r="B114" s="18">
        <f t="shared" si="38"/>
        <v>7</v>
      </c>
      <c r="C114" s="18">
        <v>9</v>
      </c>
      <c r="D114" s="18">
        <f t="shared" si="39"/>
        <v>11</v>
      </c>
      <c r="E114" s="16">
        <v>0</v>
      </c>
      <c r="F114" s="16">
        <v>1</v>
      </c>
    </row>
    <row r="115" spans="1:6" x14ac:dyDescent="0.3">
      <c r="A115" s="14" t="s">
        <v>271</v>
      </c>
      <c r="B115" s="18">
        <f t="shared" si="38"/>
        <v>8</v>
      </c>
      <c r="C115" s="18">
        <v>10</v>
      </c>
      <c r="D115" s="18">
        <f t="shared" si="39"/>
        <v>12</v>
      </c>
      <c r="E115" s="16">
        <v>0</v>
      </c>
      <c r="F115" s="16">
        <v>1</v>
      </c>
    </row>
    <row r="116" spans="1:6" x14ac:dyDescent="0.3">
      <c r="A116" s="14" t="s">
        <v>272</v>
      </c>
      <c r="B116" s="18">
        <f t="shared" si="38"/>
        <v>9</v>
      </c>
      <c r="C116" s="18">
        <v>11</v>
      </c>
      <c r="D116" s="18">
        <f t="shared" si="39"/>
        <v>13</v>
      </c>
      <c r="E116" s="16">
        <v>0</v>
      </c>
      <c r="F116" s="16">
        <v>1</v>
      </c>
    </row>
    <row r="117" spans="1:6" x14ac:dyDescent="0.3">
      <c r="A117" s="14" t="s">
        <v>273</v>
      </c>
      <c r="B117" s="18">
        <f t="shared" ref="B117" si="54">C117-2</f>
        <v>10</v>
      </c>
      <c r="C117" s="18">
        <v>12</v>
      </c>
      <c r="D117" s="18">
        <f t="shared" ref="D117" si="55">C117+2</f>
        <v>14</v>
      </c>
      <c r="E117" s="16">
        <v>0</v>
      </c>
      <c r="F117" s="16">
        <v>1</v>
      </c>
    </row>
    <row r="118" spans="1:6" x14ac:dyDescent="0.3">
      <c r="A118" s="14" t="s">
        <v>274</v>
      </c>
      <c r="B118" s="18">
        <f t="shared" si="38"/>
        <v>9</v>
      </c>
      <c r="C118" s="18">
        <v>11</v>
      </c>
      <c r="D118" s="18">
        <f t="shared" si="39"/>
        <v>13</v>
      </c>
      <c r="E118" s="16">
        <v>0</v>
      </c>
      <c r="F118" s="16">
        <v>1</v>
      </c>
    </row>
    <row r="119" spans="1:6" x14ac:dyDescent="0.3">
      <c r="A119" s="14" t="s">
        <v>275</v>
      </c>
      <c r="B119" s="18">
        <f t="shared" ref="B119" si="56">C119-2</f>
        <v>10</v>
      </c>
      <c r="C119" s="18">
        <v>12</v>
      </c>
      <c r="D119" s="18">
        <f t="shared" ref="D119" si="57">C119+2</f>
        <v>14</v>
      </c>
      <c r="E119" s="16">
        <v>0</v>
      </c>
      <c r="F119" s="16">
        <v>1</v>
      </c>
    </row>
    <row r="120" spans="1:6" x14ac:dyDescent="0.3">
      <c r="A120" s="14" t="s">
        <v>276</v>
      </c>
      <c r="B120" s="18">
        <f t="shared" si="38"/>
        <v>9</v>
      </c>
      <c r="C120" s="18">
        <v>11</v>
      </c>
      <c r="D120" s="18">
        <f t="shared" si="39"/>
        <v>13</v>
      </c>
      <c r="E120" s="16">
        <v>0</v>
      </c>
      <c r="F120" s="16">
        <v>1</v>
      </c>
    </row>
    <row r="121" spans="1:6" x14ac:dyDescent="0.3">
      <c r="A121" s="14" t="s">
        <v>277</v>
      </c>
      <c r="B121" s="18">
        <f t="shared" ref="B121" si="58">C121-2</f>
        <v>10</v>
      </c>
      <c r="C121" s="18">
        <v>12</v>
      </c>
      <c r="D121" s="18">
        <f t="shared" ref="D121" si="59">C121+2</f>
        <v>14</v>
      </c>
      <c r="E121" s="16">
        <v>0</v>
      </c>
      <c r="F121" s="16">
        <v>1</v>
      </c>
    </row>
    <row r="122" spans="1:6" x14ac:dyDescent="0.3">
      <c r="A122" s="14" t="s">
        <v>278</v>
      </c>
      <c r="B122" s="18">
        <f t="shared" si="38"/>
        <v>8</v>
      </c>
      <c r="C122" s="18">
        <v>10</v>
      </c>
      <c r="D122" s="18">
        <f t="shared" si="39"/>
        <v>12</v>
      </c>
      <c r="E122" s="16">
        <v>0</v>
      </c>
      <c r="F122" s="16">
        <v>1</v>
      </c>
    </row>
    <row r="123" spans="1:6" x14ac:dyDescent="0.3">
      <c r="A123" s="14" t="s">
        <v>279</v>
      </c>
      <c r="B123" s="18">
        <f t="shared" si="38"/>
        <v>8</v>
      </c>
      <c r="C123" s="18">
        <v>10</v>
      </c>
      <c r="D123" s="18">
        <f t="shared" si="39"/>
        <v>12</v>
      </c>
      <c r="E123" s="16">
        <v>0</v>
      </c>
      <c r="F123" s="16">
        <v>1</v>
      </c>
    </row>
    <row r="124" spans="1:6" x14ac:dyDescent="0.3">
      <c r="A124" s="14" t="s">
        <v>280</v>
      </c>
      <c r="B124" s="18">
        <f t="shared" ref="B124" si="60">C124-2</f>
        <v>10</v>
      </c>
      <c r="C124" s="18">
        <v>12</v>
      </c>
      <c r="D124" s="18">
        <f t="shared" ref="D124" si="61">C124+2</f>
        <v>14</v>
      </c>
      <c r="E124" s="16">
        <v>0</v>
      </c>
      <c r="F124" s="16">
        <v>1</v>
      </c>
    </row>
    <row r="125" spans="1:6" x14ac:dyDescent="0.3">
      <c r="A125" s="14" t="s">
        <v>281</v>
      </c>
      <c r="B125" s="18">
        <f t="shared" ref="B125:B128" si="62">C125-2</f>
        <v>9</v>
      </c>
      <c r="C125" s="18">
        <v>11</v>
      </c>
      <c r="D125" s="18">
        <f t="shared" ref="D125:D127" si="63">C125+2</f>
        <v>13</v>
      </c>
      <c r="E125" s="16">
        <v>0</v>
      </c>
      <c r="F125" s="16">
        <v>1</v>
      </c>
    </row>
    <row r="126" spans="1:6" x14ac:dyDescent="0.3">
      <c r="A126" s="14" t="s">
        <v>282</v>
      </c>
      <c r="B126" s="18">
        <f t="shared" si="62"/>
        <v>9</v>
      </c>
      <c r="C126" s="18">
        <v>11</v>
      </c>
      <c r="D126" s="18">
        <f t="shared" si="63"/>
        <v>13</v>
      </c>
      <c r="E126" s="16">
        <v>0</v>
      </c>
      <c r="F126" s="16">
        <v>1</v>
      </c>
    </row>
    <row r="127" spans="1:6" x14ac:dyDescent="0.3">
      <c r="A127" s="14" t="s">
        <v>283</v>
      </c>
      <c r="B127" s="18">
        <f t="shared" si="62"/>
        <v>10</v>
      </c>
      <c r="C127" s="18">
        <v>12</v>
      </c>
      <c r="D127" s="18">
        <f t="shared" si="63"/>
        <v>14</v>
      </c>
      <c r="E127" s="16">
        <v>0</v>
      </c>
      <c r="F127" s="16">
        <v>1</v>
      </c>
    </row>
    <row r="128" spans="1:6" x14ac:dyDescent="0.3">
      <c r="A128" s="14" t="s">
        <v>284</v>
      </c>
      <c r="B128" s="18">
        <f t="shared" si="62"/>
        <v>7</v>
      </c>
      <c r="C128" s="18">
        <v>9</v>
      </c>
      <c r="D128" s="18">
        <f t="shared" si="39"/>
        <v>11</v>
      </c>
      <c r="E128" s="16">
        <v>0</v>
      </c>
      <c r="F128" s="16">
        <v>1</v>
      </c>
    </row>
    <row r="129" spans="1:6" x14ac:dyDescent="0.3">
      <c r="A129" s="14" t="s">
        <v>285</v>
      </c>
      <c r="B129" s="18">
        <f t="shared" si="38"/>
        <v>9</v>
      </c>
      <c r="C129" s="18">
        <v>11</v>
      </c>
      <c r="D129" s="18">
        <f t="shared" si="39"/>
        <v>13</v>
      </c>
      <c r="E129" s="16">
        <v>0</v>
      </c>
      <c r="F129" s="16">
        <v>1</v>
      </c>
    </row>
    <row r="130" spans="1:6" x14ac:dyDescent="0.3">
      <c r="A130" s="14" t="s">
        <v>286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">
      <c r="A131" s="14" t="s">
        <v>287</v>
      </c>
      <c r="B131" s="18">
        <f>C131-2</f>
        <v>9</v>
      </c>
      <c r="C131" s="18">
        <v>11</v>
      </c>
      <c r="D131" s="18">
        <f>C131+2</f>
        <v>13</v>
      </c>
      <c r="E131" s="16">
        <v>0</v>
      </c>
      <c r="F131" s="16">
        <v>1</v>
      </c>
    </row>
    <row r="132" spans="1:6" x14ac:dyDescent="0.3">
      <c r="A132" s="14" t="s">
        <v>288</v>
      </c>
      <c r="B132" s="18">
        <f t="shared" si="38"/>
        <v>9</v>
      </c>
      <c r="C132" s="18">
        <v>11</v>
      </c>
      <c r="D132" s="18">
        <f t="shared" si="39"/>
        <v>13</v>
      </c>
      <c r="E132" s="16">
        <v>0</v>
      </c>
      <c r="F132" s="16">
        <v>1</v>
      </c>
    </row>
    <row r="133" spans="1:6" x14ac:dyDescent="0.3">
      <c r="A133" s="14" t="s">
        <v>289</v>
      </c>
      <c r="B133" s="18">
        <f t="shared" si="38"/>
        <v>11</v>
      </c>
      <c r="C133" s="18">
        <v>13</v>
      </c>
      <c r="D133" s="18">
        <f t="shared" si="39"/>
        <v>15</v>
      </c>
      <c r="E133" s="16">
        <v>0</v>
      </c>
      <c r="F133" s="16">
        <v>1</v>
      </c>
    </row>
    <row r="134" spans="1:6" x14ac:dyDescent="0.3">
      <c r="A134" s="14" t="s">
        <v>290</v>
      </c>
      <c r="B134" s="18">
        <f t="shared" ref="B134" si="64">C134-2</f>
        <v>12</v>
      </c>
      <c r="C134" s="18">
        <v>14</v>
      </c>
      <c r="D134" s="18">
        <f t="shared" ref="D134" si="65">C134+2</f>
        <v>16</v>
      </c>
      <c r="E134" s="16">
        <v>0</v>
      </c>
      <c r="F134" s="16">
        <v>1</v>
      </c>
    </row>
    <row r="135" spans="1:6" x14ac:dyDescent="0.3">
      <c r="A135" s="14" t="s">
        <v>291</v>
      </c>
      <c r="B135" s="18">
        <f t="shared" si="38"/>
        <v>11</v>
      </c>
      <c r="C135" s="18">
        <v>13</v>
      </c>
      <c r="D135" s="18">
        <f t="shared" si="39"/>
        <v>15</v>
      </c>
      <c r="E135" s="16">
        <v>0</v>
      </c>
      <c r="F135" s="16">
        <v>1</v>
      </c>
    </row>
    <row r="136" spans="1:6" x14ac:dyDescent="0.3">
      <c r="A136" s="14" t="s">
        <v>292</v>
      </c>
      <c r="B136" s="18">
        <f t="shared" ref="B136" si="66">C136-2</f>
        <v>12</v>
      </c>
      <c r="C136" s="18">
        <v>14</v>
      </c>
      <c r="D136" s="18">
        <f t="shared" ref="D136" si="67">C136+2</f>
        <v>16</v>
      </c>
      <c r="E136" s="16">
        <v>0</v>
      </c>
      <c r="F136" s="16">
        <v>1</v>
      </c>
    </row>
    <row r="137" spans="1:6" x14ac:dyDescent="0.3">
      <c r="A137" s="14" t="s">
        <v>293</v>
      </c>
      <c r="B137" s="18">
        <f t="shared" si="38"/>
        <v>11</v>
      </c>
      <c r="C137" s="18">
        <v>13</v>
      </c>
      <c r="D137" s="18">
        <f t="shared" si="39"/>
        <v>15</v>
      </c>
      <c r="E137" s="16">
        <v>0</v>
      </c>
      <c r="F137" s="16">
        <v>1</v>
      </c>
    </row>
    <row r="138" spans="1:6" x14ac:dyDescent="0.3">
      <c r="A138" s="14" t="s">
        <v>294</v>
      </c>
      <c r="B138" s="18">
        <f t="shared" ref="B138" si="68">C138-2</f>
        <v>12</v>
      </c>
      <c r="C138" s="18">
        <v>14</v>
      </c>
      <c r="D138" s="18">
        <f t="shared" ref="D138" si="69">C138+2</f>
        <v>16</v>
      </c>
      <c r="E138" s="16">
        <v>0</v>
      </c>
      <c r="F138" s="16">
        <v>1</v>
      </c>
    </row>
    <row r="139" spans="1:6" x14ac:dyDescent="0.3">
      <c r="A139" s="14" t="s">
        <v>295</v>
      </c>
      <c r="B139" s="18">
        <f t="shared" si="38"/>
        <v>10</v>
      </c>
      <c r="C139" s="18">
        <v>12</v>
      </c>
      <c r="D139" s="18">
        <f t="shared" si="39"/>
        <v>14</v>
      </c>
      <c r="E139" s="16">
        <v>0</v>
      </c>
      <c r="F139" s="16">
        <v>1</v>
      </c>
    </row>
    <row r="140" spans="1:6" x14ac:dyDescent="0.3">
      <c r="A140" s="14" t="s">
        <v>296</v>
      </c>
      <c r="B140" s="18">
        <f t="shared" si="38"/>
        <v>10</v>
      </c>
      <c r="C140" s="18">
        <v>12</v>
      </c>
      <c r="D140" s="18">
        <f t="shared" si="39"/>
        <v>14</v>
      </c>
      <c r="E140" s="16">
        <v>0</v>
      </c>
      <c r="F140" s="16">
        <v>1</v>
      </c>
    </row>
    <row r="141" spans="1:6" x14ac:dyDescent="0.3">
      <c r="A141" s="14" t="s">
        <v>297</v>
      </c>
      <c r="B141" s="18">
        <f t="shared" ref="B141:B143" si="70">C141-2</f>
        <v>12</v>
      </c>
      <c r="C141" s="18">
        <v>14</v>
      </c>
      <c r="D141" s="18">
        <f t="shared" ref="D141:D143" si="71">C141+2</f>
        <v>16</v>
      </c>
      <c r="E141" s="16">
        <v>0</v>
      </c>
      <c r="F141" s="16">
        <v>1</v>
      </c>
    </row>
    <row r="142" spans="1:6" x14ac:dyDescent="0.3">
      <c r="A142" s="14" t="s">
        <v>298</v>
      </c>
      <c r="B142" s="18">
        <f t="shared" ref="B142" si="72">C142-2</f>
        <v>12</v>
      </c>
      <c r="C142" s="18">
        <v>14</v>
      </c>
      <c r="D142" s="18">
        <f t="shared" ref="D142" si="73">C142+2</f>
        <v>16</v>
      </c>
      <c r="E142" s="16">
        <v>0</v>
      </c>
      <c r="F142" s="16">
        <v>1</v>
      </c>
    </row>
    <row r="143" spans="1:6" x14ac:dyDescent="0.3">
      <c r="A143" s="14" t="s">
        <v>299</v>
      </c>
      <c r="B143" s="18">
        <f t="shared" si="70"/>
        <v>11</v>
      </c>
      <c r="C143" s="18">
        <v>13</v>
      </c>
      <c r="D143" s="18">
        <f t="shared" si="71"/>
        <v>15</v>
      </c>
      <c r="E143" s="16">
        <v>0</v>
      </c>
      <c r="F143" s="16">
        <v>1</v>
      </c>
    </row>
    <row r="144" spans="1:6" x14ac:dyDescent="0.3">
      <c r="A144" s="14" t="s">
        <v>300</v>
      </c>
      <c r="B144" s="18">
        <f t="shared" ref="B144" si="74">C144-2</f>
        <v>11</v>
      </c>
      <c r="C144" s="18">
        <v>13</v>
      </c>
      <c r="D144" s="18">
        <f t="shared" ref="D144" si="75">C144+2</f>
        <v>15</v>
      </c>
      <c r="E144" s="16">
        <v>0</v>
      </c>
      <c r="F144" s="16">
        <v>1</v>
      </c>
    </row>
    <row r="145" spans="1:6" x14ac:dyDescent="0.3">
      <c r="A145" s="14" t="s">
        <v>301</v>
      </c>
      <c r="B145" s="18">
        <f t="shared" si="38"/>
        <v>9</v>
      </c>
      <c r="C145" s="18">
        <v>11</v>
      </c>
      <c r="D145" s="18">
        <f t="shared" si="39"/>
        <v>13</v>
      </c>
      <c r="E145" s="16">
        <v>0</v>
      </c>
      <c r="F145" s="16">
        <v>1</v>
      </c>
    </row>
    <row r="146" spans="1:6" x14ac:dyDescent="0.3">
      <c r="A146" s="14" t="s">
        <v>302</v>
      </c>
      <c r="B146" s="18">
        <f t="shared" si="38"/>
        <v>10</v>
      </c>
      <c r="C146" s="18">
        <v>12</v>
      </c>
      <c r="D146" s="18">
        <f t="shared" si="39"/>
        <v>14</v>
      </c>
      <c r="E146" s="16">
        <v>0</v>
      </c>
      <c r="F146" s="16">
        <v>1</v>
      </c>
    </row>
    <row r="147" spans="1:6" x14ac:dyDescent="0.3">
      <c r="A147" s="14" t="s">
        <v>303</v>
      </c>
      <c r="B147" s="18">
        <f t="shared" si="38"/>
        <v>11</v>
      </c>
      <c r="C147" s="18">
        <v>13</v>
      </c>
      <c r="D147" s="18">
        <f t="shared" si="39"/>
        <v>15</v>
      </c>
      <c r="E147" s="16">
        <v>0</v>
      </c>
      <c r="F147" s="16">
        <v>1</v>
      </c>
    </row>
    <row r="148" spans="1:6" x14ac:dyDescent="0.3">
      <c r="A148" s="14" t="s">
        <v>304</v>
      </c>
      <c r="B148" s="18">
        <f t="shared" si="38"/>
        <v>6</v>
      </c>
      <c r="C148" s="18">
        <v>8</v>
      </c>
      <c r="D148" s="18">
        <f t="shared" si="39"/>
        <v>10</v>
      </c>
      <c r="E148" s="16">
        <v>0</v>
      </c>
      <c r="F148" s="16">
        <v>1</v>
      </c>
    </row>
    <row r="149" spans="1:6" x14ac:dyDescent="0.3">
      <c r="A149" s="14" t="s">
        <v>305</v>
      </c>
      <c r="B149" s="18">
        <f t="shared" si="38"/>
        <v>8</v>
      </c>
      <c r="C149" s="18">
        <v>10</v>
      </c>
      <c r="D149" s="18">
        <f t="shared" si="39"/>
        <v>12</v>
      </c>
      <c r="E149" s="16">
        <v>0</v>
      </c>
      <c r="F149" s="16">
        <v>1</v>
      </c>
    </row>
    <row r="150" spans="1:6" x14ac:dyDescent="0.3">
      <c r="A150" s="14" t="s">
        <v>306</v>
      </c>
      <c r="B150" s="18" t="s">
        <v>144</v>
      </c>
      <c r="C150" s="18">
        <v>11</v>
      </c>
      <c r="D150" s="18">
        <f t="shared" si="39"/>
        <v>13</v>
      </c>
      <c r="E150" s="16">
        <v>0</v>
      </c>
      <c r="F150" s="16">
        <v>1</v>
      </c>
    </row>
    <row r="151" spans="1:6" x14ac:dyDescent="0.3">
      <c r="A151" s="14" t="s">
        <v>307</v>
      </c>
      <c r="B151" s="18" t="s">
        <v>144</v>
      </c>
      <c r="C151" s="18">
        <v>13</v>
      </c>
      <c r="D151" s="18">
        <f t="shared" si="39"/>
        <v>15</v>
      </c>
      <c r="E151" s="16">
        <v>0</v>
      </c>
      <c r="F151" s="16">
        <v>1</v>
      </c>
    </row>
    <row r="152" spans="1:6" x14ac:dyDescent="0.3">
      <c r="A152" s="14" t="s">
        <v>308</v>
      </c>
      <c r="B152" s="18">
        <f>C152-3</f>
        <v>10</v>
      </c>
      <c r="C152" s="18">
        <v>13</v>
      </c>
      <c r="D152" s="18">
        <f>C152+3</f>
        <v>16</v>
      </c>
      <c r="E152" s="16">
        <v>0</v>
      </c>
      <c r="F152" s="16">
        <v>1</v>
      </c>
    </row>
    <row r="153" spans="1:6" x14ac:dyDescent="0.3">
      <c r="A153" s="14" t="s">
        <v>309</v>
      </c>
      <c r="B153" s="18">
        <f t="shared" ref="B153:B154" si="76">C153-3</f>
        <v>13</v>
      </c>
      <c r="C153" s="18">
        <v>16</v>
      </c>
      <c r="D153" s="18">
        <f t="shared" ref="D153:D154" si="77">C153+3</f>
        <v>19</v>
      </c>
      <c r="E153" s="16">
        <v>0</v>
      </c>
      <c r="F153" s="16">
        <v>1</v>
      </c>
    </row>
    <row r="154" spans="1:6" x14ac:dyDescent="0.3">
      <c r="A154" s="14" t="s">
        <v>310</v>
      </c>
      <c r="B154" s="18">
        <f t="shared" si="76"/>
        <v>13</v>
      </c>
      <c r="C154" s="18">
        <v>16</v>
      </c>
      <c r="D154" s="18">
        <f t="shared" si="77"/>
        <v>19</v>
      </c>
      <c r="E154" s="16">
        <v>0</v>
      </c>
      <c r="F154" s="16">
        <v>1</v>
      </c>
    </row>
  </sheetData>
  <sheetProtection sheet="1" objects="1" scenarios="1"/>
  <autoFilter ref="A1:AH154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C14" sqref="C14"/>
    </sheetView>
  </sheetViews>
  <sheetFormatPr defaultColWidth="8.88671875" defaultRowHeight="14.4" x14ac:dyDescent="0.3"/>
  <cols>
    <col min="2" max="2" width="12.88671875" customWidth="1"/>
    <col min="3" max="3" width="49.6640625" style="54" bestFit="1" customWidth="1"/>
  </cols>
  <sheetData>
    <row r="1" spans="1:3" x14ac:dyDescent="0.3">
      <c r="A1" s="51" t="s">
        <v>311</v>
      </c>
      <c r="B1" s="51" t="s">
        <v>312</v>
      </c>
      <c r="C1" s="53" t="s">
        <v>313</v>
      </c>
    </row>
    <row r="2" spans="1:3" x14ac:dyDescent="0.3">
      <c r="A2" s="50">
        <v>1.01</v>
      </c>
      <c r="B2" s="52">
        <v>44554</v>
      </c>
      <c r="C2" s="54" t="s">
        <v>314</v>
      </c>
    </row>
    <row r="3" spans="1:3" ht="28.8" x14ac:dyDescent="0.3">
      <c r="A3" s="50">
        <v>1.02</v>
      </c>
      <c r="B3" s="52">
        <v>44197</v>
      </c>
      <c r="C3" s="54" t="s">
        <v>315</v>
      </c>
    </row>
    <row r="4" spans="1:3" x14ac:dyDescent="0.3">
      <c r="A4" s="50">
        <v>1.03</v>
      </c>
      <c r="B4" s="52">
        <v>44575</v>
      </c>
      <c r="C4" s="54" t="s">
        <v>316</v>
      </c>
    </row>
    <row r="5" spans="1:3" ht="28.8" x14ac:dyDescent="0.3">
      <c r="A5" s="50">
        <v>1.04</v>
      </c>
      <c r="B5" s="52">
        <v>44579</v>
      </c>
      <c r="C5" s="54" t="s">
        <v>317</v>
      </c>
    </row>
    <row r="6" spans="1:3" ht="57.6" x14ac:dyDescent="0.3">
      <c r="A6" s="50">
        <v>1.6</v>
      </c>
      <c r="B6" s="52">
        <v>44655</v>
      </c>
      <c r="C6" s="54" t="s">
        <v>318</v>
      </c>
    </row>
    <row r="7" spans="1:3" x14ac:dyDescent="0.3">
      <c r="A7" s="50">
        <v>1.7</v>
      </c>
      <c r="B7" s="59">
        <v>44866</v>
      </c>
      <c r="C7" s="54" t="s">
        <v>319</v>
      </c>
    </row>
    <row r="8" spans="1:3" ht="28.8" x14ac:dyDescent="0.3">
      <c r="A8" s="50">
        <v>1.9</v>
      </c>
      <c r="B8" s="59">
        <v>44958</v>
      </c>
      <c r="C8" s="54" t="s">
        <v>320</v>
      </c>
    </row>
    <row r="9" spans="1:3" ht="43.2" x14ac:dyDescent="0.3">
      <c r="A9" s="50">
        <v>2</v>
      </c>
      <c r="B9" s="59">
        <v>45078</v>
      </c>
      <c r="C9" s="54" t="s">
        <v>321</v>
      </c>
    </row>
    <row r="10" spans="1:3" ht="28.8" x14ac:dyDescent="0.3">
      <c r="A10" s="50">
        <v>2.1</v>
      </c>
      <c r="B10" s="59">
        <v>45108</v>
      </c>
      <c r="C10" s="54" t="s">
        <v>322</v>
      </c>
    </row>
    <row r="11" spans="1:3" x14ac:dyDescent="0.3">
      <c r="A11" s="50">
        <v>2.2000000000000002</v>
      </c>
      <c r="B11" s="59">
        <v>45170</v>
      </c>
      <c r="C11" s="54" t="s">
        <v>323</v>
      </c>
    </row>
    <row r="12" spans="1:3" x14ac:dyDescent="0.3">
      <c r="A12" s="50">
        <v>2.2999999999999998</v>
      </c>
      <c r="B12" s="59">
        <v>45170</v>
      </c>
      <c r="C12" s="54" t="s">
        <v>324</v>
      </c>
    </row>
    <row r="13" spans="1:3" ht="43.2" x14ac:dyDescent="0.3">
      <c r="A13" s="50">
        <v>2.4</v>
      </c>
      <c r="B13" s="59">
        <v>45352</v>
      </c>
      <c r="C13" s="54" t="s">
        <v>325</v>
      </c>
    </row>
    <row r="14" spans="1:3" x14ac:dyDescent="0.3">
      <c r="A14" s="50"/>
      <c r="B14" s="50"/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dcterms:created xsi:type="dcterms:W3CDTF">2021-12-20T10:25:50Z</dcterms:created>
  <dcterms:modified xsi:type="dcterms:W3CDTF">2026-09-15T16:46:33Z</dcterms:modified>
  <cp:category/>
  <cp:contentStatus/>
</cp:coreProperties>
</file>