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esaunders/Desktop/"/>
    </mc:Choice>
  </mc:AlternateContent>
  <xr:revisionPtr revIDLastSave="0" documentId="13_ncr:1_{4BDCE122-0B61-1444-B2FC-F68F812BBF98}" xr6:coauthVersionLast="47" xr6:coauthVersionMax="47" xr10:uidLastSave="{00000000-0000-0000-0000-000000000000}"/>
  <bookViews>
    <workbookView xWindow="0" yWindow="600" windowWidth="28160" windowHeight="15220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Troops!$A$1:$AH$147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Troops!$X$3:$X$6</definedName>
    <definedName name="Quality">Troops!$V$3:$V$5</definedName>
    <definedName name="Terrain">Troops!$Q$2:$Q$7</definedName>
    <definedName name="Troops">Troops!$A$3:$A$147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5" i="4" l="1"/>
  <c r="D135" i="4"/>
  <c r="B115" i="4"/>
  <c r="D115" i="4"/>
  <c r="B130" i="4"/>
  <c r="D130" i="4"/>
  <c r="D122" i="4"/>
  <c r="B122" i="4"/>
  <c r="B123" i="4"/>
  <c r="D107" i="4"/>
  <c r="B107" i="4"/>
  <c r="K7" i="5"/>
  <c r="K6" i="5"/>
  <c r="M55" i="5"/>
  <c r="O55" i="5"/>
  <c r="R55" i="5" a="1"/>
  <c r="R55" i="5" s="1"/>
  <c r="T55" i="5" a="1"/>
  <c r="T55" i="5"/>
  <c r="X55" i="5"/>
  <c r="Z55" i="5"/>
  <c r="AB55" i="5"/>
  <c r="M56" i="5"/>
  <c r="O56" i="5"/>
  <c r="R56" i="5" a="1"/>
  <c r="R56" i="5" s="1"/>
  <c r="T56" i="5" a="1"/>
  <c r="T56" i="5"/>
  <c r="X56" i="5"/>
  <c r="Z56" i="5"/>
  <c r="AB56" i="5"/>
  <c r="M42" i="5"/>
  <c r="O42" i="5"/>
  <c r="R42" i="5" a="1"/>
  <c r="R42" i="5" s="1"/>
  <c r="T42" i="5" a="1"/>
  <c r="T42" i="5" s="1"/>
  <c r="X42" i="5"/>
  <c r="Z42" i="5"/>
  <c r="AB42" i="5"/>
  <c r="M43" i="5"/>
  <c r="O43" i="5"/>
  <c r="R43" i="5" a="1"/>
  <c r="R43" i="5"/>
  <c r="V43" i="5" s="1"/>
  <c r="T43" i="5" a="1"/>
  <c r="T43" i="5"/>
  <c r="X43" i="5"/>
  <c r="Z43" i="5"/>
  <c r="AB43" i="5"/>
  <c r="M28" i="5"/>
  <c r="O28" i="5"/>
  <c r="P28" i="5" s="1"/>
  <c r="R28" i="5" a="1"/>
  <c r="R28" i="5" s="1"/>
  <c r="T28" i="5" a="1"/>
  <c r="T28" i="5" s="1"/>
  <c r="X28" i="5"/>
  <c r="Z28" i="5"/>
  <c r="AB28" i="5"/>
  <c r="M29" i="5"/>
  <c r="O29" i="5"/>
  <c r="P29" i="5"/>
  <c r="R29" i="5" a="1"/>
  <c r="R29" i="5"/>
  <c r="T29" i="5" a="1"/>
  <c r="T29" i="5"/>
  <c r="X29" i="5"/>
  <c r="Z29" i="5"/>
  <c r="AB29" i="5"/>
  <c r="O14" i="5"/>
  <c r="P14" i="5" s="1"/>
  <c r="R14" i="5" a="1"/>
  <c r="R14" i="5"/>
  <c r="T14" i="5" a="1"/>
  <c r="T14" i="5"/>
  <c r="V14" i="5" s="1"/>
  <c r="X14" i="5"/>
  <c r="Z14" i="5"/>
  <c r="AB14" i="5"/>
  <c r="O15" i="5"/>
  <c r="P15" i="5" s="1"/>
  <c r="R15" i="5" a="1"/>
  <c r="R15" i="5"/>
  <c r="V15" i="5" s="1"/>
  <c r="T15" i="5" a="1"/>
  <c r="T15" i="5"/>
  <c r="X15" i="5"/>
  <c r="Z15" i="5"/>
  <c r="AB15" i="5"/>
  <c r="M14" i="5"/>
  <c r="M15" i="5"/>
  <c r="AB14" i="1"/>
  <c r="AB15" i="1"/>
  <c r="Z14" i="1"/>
  <c r="Z15" i="1"/>
  <c r="X14" i="1"/>
  <c r="X15" i="1"/>
  <c r="T14" i="1" a="1"/>
  <c r="T14" i="1" s="1"/>
  <c r="T15" i="1" a="1"/>
  <c r="T15" i="1" s="1"/>
  <c r="AB42" i="1"/>
  <c r="AB43" i="1"/>
  <c r="Z42" i="1"/>
  <c r="Z43" i="1"/>
  <c r="X42" i="1"/>
  <c r="X43" i="1"/>
  <c r="V42" i="1"/>
  <c r="T42" i="1" a="1"/>
  <c r="T42" i="1"/>
  <c r="T43" i="1" a="1"/>
  <c r="T43" i="1" s="1"/>
  <c r="AB28" i="1"/>
  <c r="AB29" i="1"/>
  <c r="Z28" i="1"/>
  <c r="Z29" i="1"/>
  <c r="X28" i="1"/>
  <c r="X29" i="1"/>
  <c r="T28" i="1" a="1"/>
  <c r="T28" i="1" s="1"/>
  <c r="T29" i="1" a="1"/>
  <c r="T29" i="1" s="1"/>
  <c r="M42" i="1"/>
  <c r="O42" i="1"/>
  <c r="P42" i="1" s="1"/>
  <c r="R42" i="1" a="1"/>
  <c r="R42" i="1" s="1"/>
  <c r="M43" i="1"/>
  <c r="O43" i="1"/>
  <c r="P43" i="1" s="1"/>
  <c r="R43" i="1" a="1"/>
  <c r="R43" i="1" s="1"/>
  <c r="M28" i="1"/>
  <c r="O28" i="1"/>
  <c r="P28" i="1" s="1"/>
  <c r="R28" i="1" a="1"/>
  <c r="R28" i="1" s="1"/>
  <c r="M29" i="1"/>
  <c r="O29" i="1"/>
  <c r="P29" i="1" s="1"/>
  <c r="R29" i="1" a="1"/>
  <c r="R29" i="1"/>
  <c r="V29" i="1" s="1"/>
  <c r="M14" i="1"/>
  <c r="O14" i="1"/>
  <c r="P14" i="1" s="1"/>
  <c r="R14" i="1" a="1"/>
  <c r="R14" i="1" s="1"/>
  <c r="V14" i="1" s="1"/>
  <c r="M15" i="1"/>
  <c r="O15" i="1"/>
  <c r="P15" i="1" s="1"/>
  <c r="R15" i="1" a="1"/>
  <c r="R15" i="1" s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5" i="4"/>
  <c r="D65" i="4"/>
  <c r="M5" i="5"/>
  <c r="M5" i="1"/>
  <c r="D76" i="4"/>
  <c r="B76" i="4"/>
  <c r="D75" i="4"/>
  <c r="B75" i="4"/>
  <c r="D74" i="4"/>
  <c r="B74" i="4"/>
  <c r="D73" i="4"/>
  <c r="B73" i="4"/>
  <c r="D77" i="4"/>
  <c r="B77" i="4"/>
  <c r="B44" i="4"/>
  <c r="D44" i="4"/>
  <c r="B41" i="4"/>
  <c r="D41" i="4"/>
  <c r="B42" i="4"/>
  <c r="D42" i="4"/>
  <c r="D37" i="4"/>
  <c r="B37" i="4"/>
  <c r="D36" i="4"/>
  <c r="B36" i="4"/>
  <c r="D32" i="4"/>
  <c r="B32" i="4"/>
  <c r="D26" i="4"/>
  <c r="B26" i="4"/>
  <c r="D25" i="4"/>
  <c r="B25" i="4"/>
  <c r="B19" i="4"/>
  <c r="D19" i="4"/>
  <c r="D18" i="4"/>
  <c r="B18" i="4"/>
  <c r="D50" i="4"/>
  <c r="B50" i="4"/>
  <c r="D49" i="4"/>
  <c r="B49" i="4"/>
  <c r="D46" i="4"/>
  <c r="B46" i="4"/>
  <c r="D47" i="4"/>
  <c r="B47" i="4"/>
  <c r="D45" i="4"/>
  <c r="B45" i="4"/>
  <c r="B137" i="4"/>
  <c r="D137" i="4"/>
  <c r="D136" i="4"/>
  <c r="B136" i="4"/>
  <c r="D134" i="4"/>
  <c r="B134" i="4"/>
  <c r="B119" i="4"/>
  <c r="D119" i="4"/>
  <c r="D121" i="4"/>
  <c r="B121" i="4"/>
  <c r="D120" i="4"/>
  <c r="B120" i="4"/>
  <c r="B104" i="4"/>
  <c r="D104" i="4"/>
  <c r="D106" i="4"/>
  <c r="B106" i="4"/>
  <c r="D105" i="4"/>
  <c r="B105" i="4"/>
  <c r="B67" i="4"/>
  <c r="D67" i="4"/>
  <c r="D16" i="4"/>
  <c r="B16" i="4"/>
  <c r="D12" i="4"/>
  <c r="B12" i="4"/>
  <c r="D11" i="4"/>
  <c r="B11" i="4"/>
  <c r="R57" i="5" a="1"/>
  <c r="R57" i="5"/>
  <c r="R58" i="5" a="1"/>
  <c r="R58" i="5"/>
  <c r="R59" i="5" a="1"/>
  <c r="R59" i="5"/>
  <c r="R60" i="5" a="1"/>
  <c r="R60" i="5"/>
  <c r="R61" i="5" a="1"/>
  <c r="R61" i="5"/>
  <c r="R62" i="5" a="1"/>
  <c r="R62" i="5"/>
  <c r="R54" i="5" a="1"/>
  <c r="R54" i="5"/>
  <c r="R41" i="5" a="1"/>
  <c r="R41" i="5"/>
  <c r="R44" i="5" a="1"/>
  <c r="R44" i="5"/>
  <c r="R45" i="5" a="1"/>
  <c r="R45" i="5"/>
  <c r="R46" i="5" a="1"/>
  <c r="R46" i="5"/>
  <c r="R47" i="5" a="1"/>
  <c r="R47" i="5"/>
  <c r="R48" i="5" a="1"/>
  <c r="R48" i="5"/>
  <c r="R40" i="5" a="1"/>
  <c r="R40" i="5"/>
  <c r="R27" i="5" a="1"/>
  <c r="R27" i="5"/>
  <c r="R30" i="5" a="1"/>
  <c r="R30" i="5"/>
  <c r="R31" i="5" a="1"/>
  <c r="R31" i="5"/>
  <c r="R32" i="5" a="1"/>
  <c r="R32" i="5"/>
  <c r="R33" i="5" a="1"/>
  <c r="R33" i="5"/>
  <c r="R34" i="5" a="1"/>
  <c r="R34" i="5"/>
  <c r="R26" i="5" a="1"/>
  <c r="R26" i="5"/>
  <c r="R13" i="5" a="1"/>
  <c r="R13" i="5"/>
  <c r="R16" i="5" a="1"/>
  <c r="R16" i="5"/>
  <c r="R17" i="5" a="1"/>
  <c r="R17" i="5"/>
  <c r="R18" i="5" a="1"/>
  <c r="R18" i="5"/>
  <c r="R19" i="5" a="1"/>
  <c r="R19" i="5"/>
  <c r="R20" i="5" a="1"/>
  <c r="R20" i="5"/>
  <c r="R12" i="5" a="1"/>
  <c r="R12" i="5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B51" i="4"/>
  <c r="D51" i="4"/>
  <c r="B52" i="4"/>
  <c r="D52" i="4"/>
  <c r="D146" i="4"/>
  <c r="D147" i="4"/>
  <c r="D145" i="4"/>
  <c r="B146" i="4"/>
  <c r="B147" i="4"/>
  <c r="B145" i="4"/>
  <c r="B14" i="4"/>
  <c r="D14" i="4"/>
  <c r="B15" i="4"/>
  <c r="D15" i="4"/>
  <c r="B13" i="4"/>
  <c r="D13" i="4"/>
  <c r="B17" i="4"/>
  <c r="D17" i="4"/>
  <c r="B20" i="4"/>
  <c r="D20" i="4"/>
  <c r="B21" i="4"/>
  <c r="D21" i="4"/>
  <c r="B22" i="4"/>
  <c r="D22" i="4"/>
  <c r="B23" i="4"/>
  <c r="D23" i="4"/>
  <c r="B24" i="4"/>
  <c r="D24" i="4"/>
  <c r="B27" i="4"/>
  <c r="D27" i="4"/>
  <c r="B28" i="4"/>
  <c r="D28" i="4"/>
  <c r="B29" i="4"/>
  <c r="D29" i="4"/>
  <c r="B30" i="4"/>
  <c r="D30" i="4"/>
  <c r="B31" i="4"/>
  <c r="D31" i="4"/>
  <c r="B33" i="4"/>
  <c r="D33" i="4"/>
  <c r="B34" i="4"/>
  <c r="D34" i="4"/>
  <c r="B35" i="4"/>
  <c r="D35" i="4"/>
  <c r="B38" i="4"/>
  <c r="D38" i="4"/>
  <c r="B39" i="4"/>
  <c r="D39" i="4"/>
  <c r="B40" i="4"/>
  <c r="D40" i="4"/>
  <c r="B43" i="4"/>
  <c r="D43" i="4"/>
  <c r="B48" i="4"/>
  <c r="D48" i="4"/>
  <c r="B53" i="4"/>
  <c r="D53" i="4"/>
  <c r="B54" i="4"/>
  <c r="D54" i="4"/>
  <c r="B55" i="4"/>
  <c r="D55" i="4"/>
  <c r="B56" i="4"/>
  <c r="D56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6" i="4"/>
  <c r="D66" i="4"/>
  <c r="B68" i="4"/>
  <c r="D68" i="4"/>
  <c r="B69" i="4"/>
  <c r="D69" i="4"/>
  <c r="B70" i="4"/>
  <c r="D70" i="4"/>
  <c r="B71" i="4"/>
  <c r="D71" i="4"/>
  <c r="B72" i="4"/>
  <c r="D72" i="4"/>
  <c r="B78" i="4"/>
  <c r="D78" i="4"/>
  <c r="B79" i="4"/>
  <c r="D79" i="4"/>
  <c r="B80" i="4"/>
  <c r="D80" i="4"/>
  <c r="B81" i="4"/>
  <c r="D81" i="4"/>
  <c r="B87" i="4"/>
  <c r="B88" i="4"/>
  <c r="D88" i="4"/>
  <c r="B89" i="4"/>
  <c r="D89" i="4"/>
  <c r="B90" i="4"/>
  <c r="B91" i="4"/>
  <c r="B92" i="4"/>
  <c r="B93" i="4"/>
  <c r="B94" i="4"/>
  <c r="B97" i="4"/>
  <c r="D97" i="4"/>
  <c r="B98" i="4"/>
  <c r="D98" i="4"/>
  <c r="B99" i="4"/>
  <c r="D99" i="4"/>
  <c r="B100" i="4"/>
  <c r="D100" i="4"/>
  <c r="B101" i="4"/>
  <c r="D101" i="4"/>
  <c r="B102" i="4"/>
  <c r="D102" i="4"/>
  <c r="B103" i="4"/>
  <c r="D103" i="4"/>
  <c r="B108" i="4"/>
  <c r="D108" i="4"/>
  <c r="B109" i="4"/>
  <c r="D109" i="4"/>
  <c r="B110" i="4"/>
  <c r="D110" i="4"/>
  <c r="B111" i="4"/>
  <c r="D111" i="4"/>
  <c r="B112" i="4"/>
  <c r="D112" i="4"/>
  <c r="B113" i="4"/>
  <c r="D113" i="4"/>
  <c r="B114" i="4"/>
  <c r="D114" i="4"/>
  <c r="B116" i="4"/>
  <c r="D116" i="4"/>
  <c r="B117" i="4"/>
  <c r="D117" i="4"/>
  <c r="B118" i="4"/>
  <c r="D118" i="4"/>
  <c r="D123" i="4"/>
  <c r="B124" i="4"/>
  <c r="D124" i="4"/>
  <c r="B125" i="4"/>
  <c r="D125" i="4"/>
  <c r="B126" i="4"/>
  <c r="D126" i="4"/>
  <c r="B127" i="4"/>
  <c r="D127" i="4"/>
  <c r="B128" i="4"/>
  <c r="D128" i="4"/>
  <c r="B129" i="4"/>
  <c r="D129" i="4"/>
  <c r="B131" i="4"/>
  <c r="D131" i="4"/>
  <c r="B132" i="4"/>
  <c r="D132" i="4"/>
  <c r="B133" i="4"/>
  <c r="D133" i="4"/>
  <c r="B138" i="4"/>
  <c r="D138" i="4"/>
  <c r="B139" i="4"/>
  <c r="D139" i="4"/>
  <c r="B140" i="4"/>
  <c r="D140" i="4"/>
  <c r="B141" i="4"/>
  <c r="D141" i="4"/>
  <c r="B142" i="4"/>
  <c r="D142" i="4"/>
  <c r="D143" i="4"/>
  <c r="D144" i="4"/>
  <c r="D3" i="1"/>
  <c r="D3" i="5"/>
  <c r="T62" i="5" a="1"/>
  <c r="T62" i="5"/>
  <c r="P62" i="5"/>
  <c r="O62" i="5"/>
  <c r="M62" i="5"/>
  <c r="T61" i="5" a="1"/>
  <c r="T61" i="5"/>
  <c r="V61" i="5"/>
  <c r="I61" i="5"/>
  <c r="K61" i="5" s="1"/>
  <c r="P61" i="5"/>
  <c r="O61" i="5"/>
  <c r="M61" i="5"/>
  <c r="T60" i="5" a="1"/>
  <c r="T60" i="5"/>
  <c r="O60" i="5"/>
  <c r="M60" i="5"/>
  <c r="T59" i="5" a="1"/>
  <c r="T59" i="5"/>
  <c r="O59" i="5"/>
  <c r="M59" i="5"/>
  <c r="T58" i="5" a="1"/>
  <c r="T58" i="5"/>
  <c r="O58" i="5"/>
  <c r="M58" i="5"/>
  <c r="T57" i="5" a="1"/>
  <c r="T57" i="5"/>
  <c r="V57" i="5"/>
  <c r="I57" i="5"/>
  <c r="K57" i="5" s="1"/>
  <c r="O57" i="5"/>
  <c r="M57" i="5"/>
  <c r="T54" i="5" a="1"/>
  <c r="T54" i="5"/>
  <c r="O54" i="5"/>
  <c r="M54" i="5"/>
  <c r="K52" i="5"/>
  <c r="V58" i="5"/>
  <c r="I58" i="5"/>
  <c r="K58" i="5" s="1"/>
  <c r="V62" i="5"/>
  <c r="I62" i="5"/>
  <c r="K62" i="5" s="1"/>
  <c r="V60" i="5"/>
  <c r="I60" i="5"/>
  <c r="K60" i="5" s="1"/>
  <c r="V54" i="5"/>
  <c r="V59" i="5"/>
  <c r="I59" i="5"/>
  <c r="K59" i="5" s="1"/>
  <c r="P47" i="5"/>
  <c r="P48" i="5"/>
  <c r="O41" i="5"/>
  <c r="O44" i="5"/>
  <c r="P54" i="5"/>
  <c r="O45" i="5"/>
  <c r="P55" i="5" s="1"/>
  <c r="P57" i="5"/>
  <c r="O46" i="5"/>
  <c r="P56" i="5" s="1"/>
  <c r="P58" i="5"/>
  <c r="O47" i="5"/>
  <c r="P59" i="5"/>
  <c r="O48" i="5"/>
  <c r="P60" i="5"/>
  <c r="O40" i="5"/>
  <c r="O27" i="5"/>
  <c r="P27" i="5"/>
  <c r="O30" i="5"/>
  <c r="P30" i="5"/>
  <c r="O31" i="5"/>
  <c r="P41" i="5"/>
  <c r="O32" i="5"/>
  <c r="P42" i="5" s="1"/>
  <c r="P44" i="5"/>
  <c r="O33" i="5"/>
  <c r="P43" i="5" s="1"/>
  <c r="P45" i="5"/>
  <c r="O34" i="5"/>
  <c r="P34" i="5"/>
  <c r="O26" i="5"/>
  <c r="P26" i="5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O33" i="1"/>
  <c r="O34" i="1"/>
  <c r="O13" i="1"/>
  <c r="P13" i="1" s="1"/>
  <c r="O16" i="1"/>
  <c r="P16" i="1" s="1"/>
  <c r="O17" i="1"/>
  <c r="P17" i="1" s="1"/>
  <c r="O18" i="1"/>
  <c r="O19" i="1"/>
  <c r="O20" i="1"/>
  <c r="O12" i="1"/>
  <c r="P12" i="1" s="1"/>
  <c r="O13" i="5"/>
  <c r="P13" i="5" s="1"/>
  <c r="O16" i="5"/>
  <c r="P16" i="5" s="1"/>
  <c r="O17" i="5"/>
  <c r="P17" i="5" s="1"/>
  <c r="O18" i="5"/>
  <c r="P18" i="5"/>
  <c r="O19" i="5"/>
  <c r="P19" i="5"/>
  <c r="O20" i="5"/>
  <c r="P20" i="5"/>
  <c r="O12" i="5"/>
  <c r="P12" i="5"/>
  <c r="M13" i="5"/>
  <c r="M16" i="5"/>
  <c r="M17" i="5"/>
  <c r="M18" i="5"/>
  <c r="M19" i="5"/>
  <c r="M20" i="5"/>
  <c r="M12" i="5"/>
  <c r="I54" i="5"/>
  <c r="K54" i="5"/>
  <c r="P33" i="5"/>
  <c r="P46" i="5"/>
  <c r="P40" i="5"/>
  <c r="P32" i="5"/>
  <c r="P31" i="5"/>
  <c r="T48" i="5" a="1"/>
  <c r="T48" i="5"/>
  <c r="V48" i="5"/>
  <c r="I48" i="5"/>
  <c r="K48" i="5" s="1"/>
  <c r="T47" i="5" a="1"/>
  <c r="T47" i="5"/>
  <c r="V47" i="5"/>
  <c r="I47" i="5"/>
  <c r="K47" i="5" s="1"/>
  <c r="T46" i="5" a="1"/>
  <c r="T46" i="5"/>
  <c r="T45" i="5" a="1"/>
  <c r="T45" i="5"/>
  <c r="V45" i="5"/>
  <c r="I45" i="5"/>
  <c r="K45" i="5" s="1"/>
  <c r="T44" i="5" a="1"/>
  <c r="T44" i="5"/>
  <c r="V44" i="5"/>
  <c r="I44" i="5"/>
  <c r="K44" i="5" s="1"/>
  <c r="T41" i="5" a="1"/>
  <c r="T41" i="5"/>
  <c r="V41" i="5"/>
  <c r="I41" i="5"/>
  <c r="K41" i="5" s="1"/>
  <c r="T40" i="5" a="1"/>
  <c r="T40" i="5"/>
  <c r="V40" i="5"/>
  <c r="I40" i="5"/>
  <c r="T34" i="5" a="1"/>
  <c r="T34" i="5"/>
  <c r="V34" i="5"/>
  <c r="I34" i="5"/>
  <c r="K34" i="5" s="1"/>
  <c r="T33" i="5" a="1"/>
  <c r="T33" i="5"/>
  <c r="V33" i="5"/>
  <c r="I33" i="5"/>
  <c r="K33" i="5" s="1"/>
  <c r="T32" i="5" a="1"/>
  <c r="T32" i="5"/>
  <c r="V32" i="5"/>
  <c r="I32" i="5"/>
  <c r="K32" i="5" s="1"/>
  <c r="T31" i="5" a="1"/>
  <c r="T31" i="5"/>
  <c r="V31" i="5"/>
  <c r="I31" i="5"/>
  <c r="K31" i="5" s="1"/>
  <c r="T30" i="5" a="1"/>
  <c r="T30" i="5"/>
  <c r="V30" i="5"/>
  <c r="I30" i="5"/>
  <c r="K30" i="5" s="1"/>
  <c r="T27" i="5" a="1"/>
  <c r="T27" i="5"/>
  <c r="V27" i="5"/>
  <c r="I27" i="5"/>
  <c r="K27" i="5" s="1"/>
  <c r="T26" i="5" a="1"/>
  <c r="T26" i="5"/>
  <c r="V26" i="5"/>
  <c r="I26" i="5"/>
  <c r="T20" i="5" a="1"/>
  <c r="T20" i="5"/>
  <c r="V20" i="5"/>
  <c r="I20" i="5"/>
  <c r="T19" i="5" a="1"/>
  <c r="T19" i="5"/>
  <c r="T18" i="5" a="1"/>
  <c r="T18" i="5"/>
  <c r="V18" i="5"/>
  <c r="I18" i="5"/>
  <c r="T17" i="5" a="1"/>
  <c r="T17" i="5"/>
  <c r="V17" i="5"/>
  <c r="I17" i="5" s="1"/>
  <c r="K17" i="5" s="1"/>
  <c r="T16" i="5" a="1"/>
  <c r="T16" i="5"/>
  <c r="V16" i="5"/>
  <c r="I16" i="5" s="1"/>
  <c r="K16" i="5" s="1"/>
  <c r="T13" i="5" a="1"/>
  <c r="T13" i="5"/>
  <c r="T12" i="5" a="1"/>
  <c r="T12" i="5"/>
  <c r="V12" i="5"/>
  <c r="I12" i="5"/>
  <c r="R41" i="1" a="1"/>
  <c r="R41" i="1"/>
  <c r="R44" i="1" a="1"/>
  <c r="R44" i="1" s="1"/>
  <c r="R45" i="1" a="1"/>
  <c r="R45" i="1" s="1"/>
  <c r="R46" i="1" a="1"/>
  <c r="R46" i="1"/>
  <c r="R47" i="1" a="1"/>
  <c r="R47" i="1"/>
  <c r="R48" i="1" a="1"/>
  <c r="R48" i="1"/>
  <c r="T41" i="1" a="1"/>
  <c r="T41" i="1"/>
  <c r="T44" i="1" a="1"/>
  <c r="T44" i="1" s="1"/>
  <c r="T45" i="1" a="1"/>
  <c r="T45" i="1" s="1"/>
  <c r="T46" i="1" a="1"/>
  <c r="T46" i="1"/>
  <c r="T47" i="1" a="1"/>
  <c r="T47" i="1"/>
  <c r="T48" i="1" a="1"/>
  <c r="T48" i="1"/>
  <c r="T40" i="1" a="1"/>
  <c r="T40" i="1" s="1"/>
  <c r="R40" i="1" a="1"/>
  <c r="R40" i="1" s="1"/>
  <c r="T27" i="1" a="1"/>
  <c r="T27" i="1" s="1"/>
  <c r="T30" i="1" a="1"/>
  <c r="T30" i="1" s="1"/>
  <c r="T31" i="1" a="1"/>
  <c r="T31" i="1"/>
  <c r="T32" i="1" a="1"/>
  <c r="T32" i="1"/>
  <c r="T33" i="1" a="1"/>
  <c r="T33" i="1"/>
  <c r="T34" i="1" a="1"/>
  <c r="T34" i="1"/>
  <c r="T26" i="1" a="1"/>
  <c r="T26" i="1" s="1"/>
  <c r="M26" i="1"/>
  <c r="O26" i="1"/>
  <c r="P26" i="1" s="1"/>
  <c r="R26" i="1" a="1"/>
  <c r="R26" i="1" s="1"/>
  <c r="R27" i="1" a="1"/>
  <c r="R27" i="1" s="1"/>
  <c r="R30" i="1" a="1"/>
  <c r="R30" i="1" s="1"/>
  <c r="R31" i="1" a="1"/>
  <c r="R31" i="1"/>
  <c r="R32" i="1" a="1"/>
  <c r="R32" i="1"/>
  <c r="R33" i="1" a="1"/>
  <c r="R33" i="1"/>
  <c r="R34" i="1" a="1"/>
  <c r="R34" i="1"/>
  <c r="T13" i="1" a="1"/>
  <c r="T13" i="1" s="1"/>
  <c r="T16" i="1" a="1"/>
  <c r="T16" i="1"/>
  <c r="T17" i="1" a="1"/>
  <c r="T17" i="1"/>
  <c r="T18" i="1" a="1"/>
  <c r="T18" i="1"/>
  <c r="T19" i="1" a="1"/>
  <c r="T19" i="1"/>
  <c r="T20" i="1" a="1"/>
  <c r="T20" i="1"/>
  <c r="R13" i="1" a="1"/>
  <c r="R13" i="1" s="1"/>
  <c r="V13" i="1" s="1"/>
  <c r="I13" i="1" s="1"/>
  <c r="K13" i="1" s="1"/>
  <c r="R16" i="1" a="1"/>
  <c r="R16" i="1" s="1"/>
  <c r="V16" i="1" s="1"/>
  <c r="I16" i="1" s="1"/>
  <c r="K16" i="1" s="1"/>
  <c r="R17" i="1" a="1"/>
  <c r="R17" i="1"/>
  <c r="R18" i="1" a="1"/>
  <c r="R18" i="1"/>
  <c r="R19" i="1" a="1"/>
  <c r="R19" i="1"/>
  <c r="R20" i="1" a="1"/>
  <c r="R20" i="1"/>
  <c r="R12" i="1" a="1"/>
  <c r="R12" i="1" s="1"/>
  <c r="V12" i="1" s="1"/>
  <c r="T12" i="1" a="1"/>
  <c r="T12" i="1" s="1"/>
  <c r="V46" i="1"/>
  <c r="I46" i="1"/>
  <c r="V31" i="1"/>
  <c r="I31" i="1" s="1"/>
  <c r="K31" i="1" s="1"/>
  <c r="V18" i="1"/>
  <c r="I18" i="1"/>
  <c r="V34" i="1"/>
  <c r="I34" i="1"/>
  <c r="V41" i="1"/>
  <c r="I41" i="1" s="1"/>
  <c r="K41" i="1" s="1"/>
  <c r="V32" i="1"/>
  <c r="I32" i="1"/>
  <c r="V20" i="1"/>
  <c r="I20" i="1"/>
  <c r="V48" i="1"/>
  <c r="I48" i="1"/>
  <c r="V17" i="1"/>
  <c r="I17" i="1" s="1"/>
  <c r="K17" i="1" s="1"/>
  <c r="V47" i="1"/>
  <c r="I47" i="1"/>
  <c r="V19" i="1"/>
  <c r="I19" i="1"/>
  <c r="V33" i="1"/>
  <c r="I33" i="1"/>
  <c r="V19" i="5"/>
  <c r="I19" i="5"/>
  <c r="V13" i="5"/>
  <c r="I13" i="5" s="1"/>
  <c r="K13" i="5" s="1"/>
  <c r="V46" i="5"/>
  <c r="I46" i="5"/>
  <c r="K46" i="5" s="1"/>
  <c r="E8" i="4"/>
  <c r="K26" i="5"/>
  <c r="K40" i="5"/>
  <c r="K12" i="5"/>
  <c r="K18" i="5"/>
  <c r="K19" i="5"/>
  <c r="K20" i="5"/>
  <c r="K7" i="1"/>
  <c r="K6" i="1"/>
  <c r="F7" i="5"/>
  <c r="K38" i="5"/>
  <c r="K24" i="5"/>
  <c r="K10" i="5"/>
  <c r="K10" i="1"/>
  <c r="K46" i="1"/>
  <c r="K47" i="1"/>
  <c r="K48" i="1"/>
  <c r="K32" i="1"/>
  <c r="K33" i="1"/>
  <c r="K34" i="1"/>
  <c r="K18" i="1"/>
  <c r="K19" i="1"/>
  <c r="K20" i="1"/>
  <c r="O48" i="1"/>
  <c r="P48" i="1"/>
  <c r="O47" i="1"/>
  <c r="P47" i="1"/>
  <c r="O46" i="1"/>
  <c r="P46" i="1"/>
  <c r="O45" i="1"/>
  <c r="P45" i="1" s="1"/>
  <c r="O44" i="1"/>
  <c r="P44" i="1" s="1"/>
  <c r="O41" i="1"/>
  <c r="P41" i="1" s="1"/>
  <c r="O40" i="1"/>
  <c r="P40" i="1" s="1"/>
  <c r="P34" i="1"/>
  <c r="P33" i="1"/>
  <c r="P32" i="1"/>
  <c r="P18" i="1"/>
  <c r="P19" i="1"/>
  <c r="P20" i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15" i="1" l="1"/>
  <c r="I15" i="1" s="1"/>
  <c r="K15" i="1" s="1"/>
  <c r="V43" i="1"/>
  <c r="I43" i="1" s="1"/>
  <c r="K43" i="1" s="1"/>
  <c r="V28" i="1"/>
  <c r="I28" i="1" s="1"/>
  <c r="K28" i="1" s="1"/>
  <c r="V45" i="1"/>
  <c r="I45" i="1" s="1"/>
  <c r="K45" i="1" s="1"/>
  <c r="V44" i="1"/>
  <c r="I44" i="1" s="1"/>
  <c r="K44" i="1" s="1"/>
  <c r="V30" i="1"/>
  <c r="I30" i="1" s="1"/>
  <c r="K30" i="1" s="1"/>
  <c r="V27" i="1"/>
  <c r="I27" i="1" s="1"/>
  <c r="K27" i="1" s="1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/>
  <c r="K55" i="5" s="1"/>
  <c r="V56" i="5"/>
  <c r="I56" i="5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42" i="1"/>
  <c r="K42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66" i="5" s="1"/>
  <c r="K21" i="1"/>
  <c r="K49" i="1"/>
  <c r="K5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<sst xmlns="http://schemas.openxmlformats.org/spreadsheetml/2006/main" count="735" uniqueCount="331">
  <si>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</si>
  <si>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</si>
  <si>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</si>
  <si>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</si>
  <si>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</si>
  <si>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</si>
  <si>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</si>
  <si>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</si>
  <si>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</si>
  <si>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</si>
  <si>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</si>
  <si>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</si>
  <si>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</si>
  <si>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Plain</t>
  </si>
  <si>
    <t>Mountain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</si>
  <si>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</si>
  <si>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</si>
  <si>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</si>
  <si>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</si>
  <si>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</si>
  <si>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</si>
  <si>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</si>
  <si>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</si>
  <si>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</si>
  <si>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</si>
  <si>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</si>
  <si>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</si>
  <si>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</si>
  <si>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</si>
  <si>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Brilliant</t>
  </si>
  <si>
    <t>Quantity</t>
  </si>
  <si>
    <t>Troop description</t>
  </si>
  <si>
    <t>Troop Type</t>
  </si>
  <si>
    <t>Options</t>
  </si>
  <si>
    <t>Quality</t>
  </si>
  <si>
    <t>Total</t>
  </si>
  <si>
    <t>Qapu Khalqi Siphais</t>
  </si>
  <si>
    <t>Heavy cavalry carbine pistol</t>
  </si>
  <si>
    <t>Elite</t>
  </si>
  <si>
    <t>Siphasis</t>
  </si>
  <si>
    <t>Medium cavalry carbine</t>
  </si>
  <si>
    <t>Tartars</t>
  </si>
  <si>
    <t>Light cavalry bow</t>
  </si>
  <si>
    <t>Corps II</t>
  </si>
  <si>
    <t>Medium swordsmen impact musket</t>
  </si>
  <si>
    <t>Bowmen</t>
  </si>
  <si>
    <t>Mediocre</t>
  </si>
  <si>
    <t>Janissaries</t>
  </si>
  <si>
    <t>Heavy artillery</t>
  </si>
  <si>
    <t>Levy</t>
  </si>
  <si>
    <t>Corps III</t>
  </si>
  <si>
    <t>Heavy cavalry carbine</t>
  </si>
  <si>
    <t>Dragoon musket</t>
  </si>
  <si>
    <t>Light Infantry musket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</si>
  <si>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</si>
  <si>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</si>
  <si>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</si>
  <si>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</si>
  <si>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</si>
  <si>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</si>
  <si>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</si>
  <si>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</si>
  <si>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</si>
  <si>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</si>
  <si>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</si>
  <si>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</si>
  <si>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</si>
  <si>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</si>
  <si>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</si>
  <si>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</si>
  <si>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</si>
  <si>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</si>
  <si>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</si>
  <si>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</si>
  <si>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</si>
  <si>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</si>
  <si>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</si>
  <si>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</si>
  <si>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</si>
  <si>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</si>
  <si>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</si>
  <si>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</si>
  <si>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</si>
  <si>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</si>
  <si>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</si>
  <si>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</si>
  <si>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</si>
  <si>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</si>
  <si>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</si>
  <si>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</si>
  <si>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</si>
  <si>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</si>
  <si>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</si>
  <si>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</si>
  <si>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</si>
  <si>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</si>
  <si>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</si>
  <si>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</si>
  <si>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</si>
  <si>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</si>
  <si>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</si>
  <si>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</si>
  <si>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</si>
  <si>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</si>
  <si>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</si>
  <si>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</si>
  <si>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</si>
  <si>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</si>
  <si>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</si>
  <si>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</si>
  <si>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</si>
  <si>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</si>
  <si>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</si>
  <si>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</si>
  <si>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</si>
  <si>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</si>
  <si>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</si>
  <si>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</si>
  <si>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</si>
  <si>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</si>
  <si>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</si>
  <si>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</si>
  <si>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</si>
  <si>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</si>
  <si>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</si>
  <si>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</si>
  <si>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</si>
  <si>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</si>
  <si>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</si>
  <si>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</si>
  <si>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</si>
  <si>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</si>
  <si>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</si>
  <si>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</si>
  <si>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</si>
  <si>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</si>
  <si>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</si>
  <si>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</si>
  <si>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</si>
  <si>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</si>
  <si>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</si>
  <si>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</si>
  <si>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</si>
  <si>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</si>
  <si>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</si>
  <si>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</si>
  <si>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</si>
  <si>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</si>
  <si>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</si>
  <si>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</si>
  <si>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</si>
  <si>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</si>
  <si>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</si>
  <si>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</si>
  <si>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</si>
  <si>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</si>
  <si>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</si>
  <si>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</si>
  <si>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</si>
  <si>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</si>
  <si>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</si>
  <si>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</si>
  <si>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</si>
  <si>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</si>
  <si>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</si>
  <si>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</si>
  <si>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</si>
  <si>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</si>
  <si>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</si>
  <si>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</si>
  <si>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</si>
  <si>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</si>
  <si>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</si>
  <si>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</si>
  <si>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</si>
  <si>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</si>
  <si>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</si>
  <si>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 headstong</t>
  </si>
  <si>
    <t>Arquebusier</t>
  </si>
  <si>
    <t>Musketeer</t>
  </si>
  <si>
    <t>Flintlock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</si>
  <si>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</si>
  <si>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</si>
  <si>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</si>
  <si>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</si>
  <si>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</si>
  <si>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</si>
  <si>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</si>
  <si>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</si>
  <si>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</si>
  <si>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</si>
  <si>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</si>
  <si>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</si>
  <si>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</si>
  <si>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</si>
  <si>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</si>
  <si>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</si>
  <si>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</si>
  <si>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</si>
  <si>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</si>
  <si>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</si>
  <si>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</si>
  <si>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</si>
  <si>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</si>
  <si>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</si>
  <si>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</si>
  <si>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</si>
  <si>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</si>
  <si>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</si>
  <si>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</si>
  <si>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</si>
  <si>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</si>
  <si>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</si>
  <si>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</si>
  <si>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</si>
  <si>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</si>
  <si>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</si>
  <si>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</si>
  <si>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</si>
  <si>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</si>
  <si>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</si>
  <si>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</si>
  <si>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</si>
  <si>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</si>
  <si>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</si>
  <si>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</si>
  <si>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</si>
  <si>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</si>
  <si>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</si>
  <si>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</si>
  <si>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</si>
  <si>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</si>
  <si>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</si>
  <si>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</si>
  <si>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</si>
  <si>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</si>
  <si>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</si>
  <si>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</si>
  <si>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</si>
  <si>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</si>
  <si>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</si>
  <si>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</si>
  <si>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</si>
  <si>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</si>
  <si>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</si>
  <si>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</si>
  <si>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</si>
  <si>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</si>
  <si>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</si>
  <si>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</si>
  <si>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</si>
  <si>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</si>
  <si>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</si>
  <si>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</si>
  <si>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Light cavalry javelin</t>
  </si>
  <si>
    <t>Light cavalry crossbow</t>
  </si>
  <si>
    <t>Light cavalry impact</t>
  </si>
  <si>
    <t>Light cavalry carbine</t>
  </si>
  <si>
    <t>Dragoon arquebus</t>
  </si>
  <si>
    <t>Medium cavalry</t>
  </si>
  <si>
    <t>Medium cavalry javelin</t>
  </si>
  <si>
    <t>Medium cavalry bow</t>
  </si>
  <si>
    <t>Medium cavalry crossbow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</si>
  <si>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</si>
  <si>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</si>
  <si>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</si>
  <si>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</si>
  <si>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</si>
  <si>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</si>
  <si>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</si>
  <si>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</si>
  <si>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</si>
  <si>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</si>
  <si>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</si>
  <si>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</si>
  <si>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crossbow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</si>
  <si>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</si>
  <si>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</si>
  <si>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</si>
  <si>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</si>
  <si>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</si>
  <si>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</si>
  <si>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</si>
  <si>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</si>
  <si>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</si>
  <si>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</si>
  <si>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</si>
  <si>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</si>
  <si>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carbine</t>
  </si>
  <si>
    <t>Heavy armoured cavalry carbine pistol</t>
  </si>
  <si>
    <t>Heavy armoured cavalry crossbow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</si>
  <si>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</si>
  <si>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</si>
  <si>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</si>
  <si>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</si>
  <si>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</si>
  <si>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</si>
  <si>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</si>
  <si>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</si>
  <si>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</si>
  <si>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</si>
  <si>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</si>
  <si>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</si>
  <si>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</si>
  <si>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</si>
  <si>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</si>
  <si>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</si>
  <si>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</si>
  <si>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</si>
  <si>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</si>
  <si>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</si>
  <si>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</si>
  <si>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</si>
  <si>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</si>
  <si>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</si>
  <si>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</si>
  <si>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</si>
  <si>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</si>
  <si>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</si>
  <si>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</si>
  <si>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</si>
  <si>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Added in Pistol as option for Qapu Khulu and Cav Impact Carbine</t>
  </si>
  <si>
    <t>azabs</t>
  </si>
  <si>
    <t>janissaries</t>
  </si>
  <si>
    <t>anatolian snipers</t>
  </si>
  <si>
    <t>bombards</t>
  </si>
  <si>
    <t>kurds</t>
  </si>
  <si>
    <t>tatars</t>
  </si>
  <si>
    <t>poorly equiped levy</t>
  </si>
  <si>
    <t>janissary skirmishers</t>
  </si>
  <si>
    <t>CinC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</si>
</sst>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2" xfId="0" applyFont="1" applyFill="1" applyBorder="1" applyAlignment="1">
      <alignment horizontal="center"/>
    </xf>
    <xf numFmtId="0" fontId="0" fillId="0" borderId="5" xfId="0" applyBorder="1" applyProtection="1"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9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7" xfId="0" applyBorder="1" applyProtection="1">
      <protection locked="0" hidden="1"/>
    </xf>
    <xf numFmtId="0" fontId="0" fillId="0" borderId="8" xfId="0" applyBorder="1" applyProtection="1">
      <protection locked="0" hidden="1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10" fillId="0" borderId="11" xfId="0" applyFont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0" fillId="0" borderId="27" xfId="0" applyBorder="1"/>
    <xf numFmtId="0" fontId="0" fillId="0" borderId="29" xfId="0" applyBorder="1"/>
    <xf numFmtId="0" fontId="0" fillId="0" borderId="5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38" xfId="0" applyBorder="1" applyProtection="1">
      <protection locked="0"/>
    </xf>
    <xf numFmtId="0" fontId="9" fillId="0" borderId="11" xfId="0" applyFont="1" applyBorder="1"/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1</xdr:col>
      <xdr:colOff>207220</xdr:colOff>
      <xdr:row>6</xdr:row>
      <xdr:rowOff>181070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1CD3B6-7761-4598-A42B-68E00824D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38100"/>
          <a:ext cx="1312120" cy="1419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192830</xdr:colOff>
      <xdr:row>0</xdr:row>
      <xdr:rowOff>95250</xdr:rowOff>
    </xdr:from>
    <xdr:to>
      <xdr:col>1</xdr:col>
      <xdr:colOff>257175</xdr:colOff>
      <xdr:row>7</xdr:row>
      <xdr:rowOff>47720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6EB3A1-77A8-BDDC-C93C-0C3AFD610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830" y="95250"/>
          <a:ext cx="1312120" cy="1419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zoomScaleNormal="100" workbookViewId="0">
      <selection activeCell="A27" sqref="A27"/>
    </sheetView>
  </sheetViews>
  <sheetFormatPr baseColWidth="10" defaultColWidth="8.83203125" defaultRowHeight="15" x14ac:dyDescent="0.2"/>
  <cols>
    <col min="1" max="1" width="18.332031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9.1640625" bestFit="1" customWidth="1"/>
    <col min="8" max="8" width="16" customWidth="1"/>
    <col min="11" max="11" width="21.5" customWidth="1"/>
    <col min="13" max="13" width="20.33203125" style="14" hidden="1" customWidth="1"/>
    <col min="14" max="14" width="8.83203125" style="14" hidden="1" customWidth="1"/>
    <col min="15" max="15" width="12" style="14" hidden="1" customWidth="1"/>
    <col min="16" max="18" width="8.83203125" style="14" hidden="1" customWidth="1"/>
    <col min="19" max="19" width="8.83203125" hidden="1" customWidth="1"/>
    <col min="20" max="20" width="19.1640625" hidden="1" customWidth="1"/>
    <col min="21" max="28" width="8.83203125" hidden="1" customWidth="1"/>
    <col min="29" max="30" width="8.83203125" customWidth="1"/>
  </cols>
  <sheetData>
    <row r="1" spans="1:28" ht="16" thickBot="1" x14ac:dyDescent="0.25"/>
    <row r="2" spans="1:28" ht="20" thickTop="1" x14ac:dyDescent="0.25">
      <c r="A2" s="58"/>
      <c r="B2" s="59"/>
      <c r="C2" s="37" t="s">
        <v>0</v>
      </c>
      <c r="D2" s="101" t="s">
        <v>1</v>
      </c>
      <c r="E2" s="101"/>
      <c r="F2" s="101"/>
      <c r="G2" s="19"/>
      <c r="H2" s="101" t="s">
        <v>2</v>
      </c>
      <c r="I2" s="101"/>
      <c r="J2" s="101"/>
      <c r="K2" s="38" t="s">
        <v>3</v>
      </c>
      <c r="M2" s="14" t="s">
        <v>4</v>
      </c>
      <c r="O2" s="14" t="s">
        <v>5</v>
      </c>
    </row>
    <row r="3" spans="1:28" ht="20" thickBot="1" x14ac:dyDescent="0.3">
      <c r="A3" s="59"/>
      <c r="B3" s="60" t="s">
        <v>6</v>
      </c>
      <c r="C3" s="36">
        <v>48</v>
      </c>
      <c r="D3" s="94" t="str">
        <f>VLOOKUP(C3,'Armies v4'!A1:B92,2,FALSE)</f>
        <v>Later Ottoman Turkish</v>
      </c>
      <c r="E3" s="104"/>
      <c r="F3" s="95"/>
      <c r="G3" s="20"/>
      <c r="H3" s="92">
        <v>1612</v>
      </c>
      <c r="I3" s="92"/>
      <c r="J3" s="92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2</v>
      </c>
      <c r="M3" s="14">
        <f>IF(M50&gt;=6,2,IF(M50&gt;=2,1,0))</f>
        <v>1</v>
      </c>
    </row>
    <row r="4" spans="1:28" ht="10.25" customHeight="1" thickTop="1" thickBot="1" x14ac:dyDescent="0.3">
      <c r="A4" s="59"/>
      <c r="B4" s="59"/>
    </row>
    <row r="5" spans="1:28" ht="21" thickTop="1" thickBot="1" x14ac:dyDescent="0.3">
      <c r="A5" s="52"/>
      <c r="B5" s="60" t="s">
        <v>7</v>
      </c>
      <c r="C5" s="105" t="s">
        <v>8</v>
      </c>
      <c r="D5" s="80"/>
      <c r="E5" s="80"/>
      <c r="F5" s="40" t="s">
        <v>9</v>
      </c>
      <c r="G5" s="21"/>
      <c r="H5" s="106" t="s">
        <v>10</v>
      </c>
      <c r="I5" s="107"/>
      <c r="J5" s="40" t="s">
        <v>11</v>
      </c>
      <c r="K5" s="39" t="s">
        <v>12</v>
      </c>
      <c r="M5" s="14" t="b">
        <f>IF(F6="fortified",1)</f>
        <v>0</v>
      </c>
    </row>
    <row r="6" spans="1:28" ht="16" thickTop="1" x14ac:dyDescent="0.2">
      <c r="C6" s="108" t="s">
        <v>13</v>
      </c>
      <c r="D6" s="109"/>
      <c r="E6" s="27" t="s">
        <v>14</v>
      </c>
      <c r="F6" s="27" t="s">
        <v>15</v>
      </c>
      <c r="G6" s="22"/>
      <c r="H6" s="112" t="s">
        <v>16</v>
      </c>
      <c r="I6" s="112"/>
      <c r="J6" s="27">
        <v>2</v>
      </c>
      <c r="K6" s="6">
        <f>J6*1</f>
        <v>2</v>
      </c>
      <c r="N6" s="28"/>
    </row>
    <row r="7" spans="1:28" ht="17" thickBot="1" x14ac:dyDescent="0.25">
      <c r="C7" s="110" t="s">
        <v>15</v>
      </c>
      <c r="D7" s="111"/>
      <c r="E7" s="32" t="s">
        <v>15</v>
      </c>
      <c r="F7" s="51" t="str">
        <f>IFERROR(VLOOKUP(F6,Troops!N4:O5,2,FALSE),"0")</f>
        <v>0</v>
      </c>
      <c r="G7" s="23"/>
      <c r="H7" s="113" t="s">
        <v>17</v>
      </c>
      <c r="I7" s="113"/>
      <c r="J7" s="32">
        <v>0</v>
      </c>
      <c r="K7" s="7">
        <f>J7*0.5</f>
        <v>0</v>
      </c>
    </row>
    <row r="8" spans="1:28" ht="8" customHeight="1" thickTop="1" thickBot="1" x14ac:dyDescent="0.25"/>
    <row r="9" spans="1:28" ht="17" thickTop="1" x14ac:dyDescent="0.2">
      <c r="A9" s="99" t="s">
        <v>18</v>
      </c>
      <c r="B9" s="100"/>
      <c r="C9" s="100"/>
      <c r="D9" s="100"/>
      <c r="E9" s="100" t="s">
        <v>19</v>
      </c>
      <c r="F9" s="100"/>
      <c r="G9" s="41"/>
      <c r="H9" s="42" t="s">
        <v>20</v>
      </c>
      <c r="I9" s="101" t="s">
        <v>21</v>
      </c>
      <c r="J9" s="101"/>
      <c r="K9" s="38" t="s">
        <v>12</v>
      </c>
      <c r="M9" s="29" t="s">
        <v>22</v>
      </c>
      <c r="N9" s="30"/>
      <c r="O9" s="11" t="s">
        <v>5</v>
      </c>
      <c r="P9" s="11" t="s">
        <v>23</v>
      </c>
      <c r="R9" s="11" t="s">
        <v>24</v>
      </c>
      <c r="T9" s="11" t="s">
        <v>25</v>
      </c>
      <c r="V9" s="64" t="s">
        <v>12</v>
      </c>
      <c r="W9" s="64"/>
      <c r="X9" s="64" t="s">
        <v>26</v>
      </c>
      <c r="Y9" s="64"/>
      <c r="Z9" s="64" t="s">
        <v>27</v>
      </c>
      <c r="AB9" s="64" t="s">
        <v>28</v>
      </c>
    </row>
    <row r="10" spans="1:28" ht="15" customHeight="1" thickBot="1" x14ac:dyDescent="0.25">
      <c r="A10" s="1"/>
      <c r="B10" s="103"/>
      <c r="C10" s="103"/>
      <c r="D10" s="103"/>
      <c r="E10" s="77" t="s">
        <v>330</v>
      </c>
      <c r="F10" s="77"/>
      <c r="H10" s="57" t="s">
        <v>29</v>
      </c>
      <c r="I10" s="78" t="s">
        <v>15</v>
      </c>
      <c r="J10" s="78"/>
      <c r="K10" s="8">
        <f>VLOOKUP(H10,Troops!$H$3:$I$7,2,FALSE)+VLOOKUP(I10,Troops!$K$3:$L$8,2,FALSE)</f>
        <v>6</v>
      </c>
      <c r="M10" s="30"/>
      <c r="N10" s="30"/>
    </row>
    <row r="11" spans="1:28" ht="18" thickTop="1" thickBot="1" x14ac:dyDescent="0.25">
      <c r="A11" s="43" t="s">
        <v>30</v>
      </c>
      <c r="B11" s="79" t="s">
        <v>31</v>
      </c>
      <c r="C11" s="79"/>
      <c r="D11" s="79"/>
      <c r="E11" s="79" t="s">
        <v>32</v>
      </c>
      <c r="F11" s="79"/>
      <c r="G11" s="44" t="s">
        <v>33</v>
      </c>
      <c r="H11" s="45" t="s">
        <v>34</v>
      </c>
      <c r="I11" s="80" t="s">
        <v>12</v>
      </c>
      <c r="J11" s="80"/>
      <c r="K11" s="39" t="s">
        <v>35</v>
      </c>
      <c r="M11" s="30"/>
      <c r="N11" s="30"/>
    </row>
    <row r="12" spans="1:28" x14ac:dyDescent="0.2">
      <c r="A12" s="24"/>
      <c r="B12" s="81" t="s">
        <v>160</v>
      </c>
      <c r="C12" s="82"/>
      <c r="D12" s="83"/>
      <c r="E12" s="84" t="s">
        <v>15</v>
      </c>
      <c r="F12" s="85"/>
      <c r="G12" s="33" t="s">
        <v>15</v>
      </c>
      <c r="H12" s="27" t="s">
        <v>15</v>
      </c>
      <c r="I12" s="86">
        <f t="shared" ref="I12:I20" si="0">IFERROR(R12+T12+V12+X12+Z12+AB12,"-")</f>
        <v>0</v>
      </c>
      <c r="J12" s="87"/>
      <c r="K12" s="6">
        <f>IFERROR(SUM(A12*I12),"N/A")</f>
        <v>0</v>
      </c>
      <c r="M12" s="30">
        <f>VLOOKUP(E12,Troops!$A$3:$G$147,5,FALSE)*A12</f>
        <v>0</v>
      </c>
      <c r="N12" s="30"/>
      <c r="O12" s="14">
        <f>VLOOKUP(E12,Troops!$A$3:$F$147,6,FALSE)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IFERROR(IF(H12="Elite",VLOOKUP(E12,Troops!$A$3:$D$147,4,FALSE),IF(H12="Mediocre",VLOOKUP(E12,Troops!$A$3:$D$147,2,FALSE),VLOOKUP(E12,Troops!$A$3:$D$147,3,FALSE)))+R12+T12,"-")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2">
      <c r="A13" s="25">
        <v>2</v>
      </c>
      <c r="B13" s="72" t="s">
        <v>39</v>
      </c>
      <c r="C13" s="73"/>
      <c r="D13" s="74"/>
      <c r="E13" s="88" t="s">
        <v>261</v>
      </c>
      <c r="F13" s="89"/>
      <c r="G13" s="34" t="s">
        <v>15</v>
      </c>
      <c r="H13" s="31" t="s">
        <v>15</v>
      </c>
      <c r="I13" s="75">
        <f t="shared" si="0"/>
        <v>9</v>
      </c>
      <c r="J13" s="76"/>
      <c r="K13" s="9">
        <f t="shared" ref="K13:K20" si="1">IFERROR(SUM(A13*I13),"N/A")</f>
        <v>18</v>
      </c>
      <c r="M13" s="30">
        <f>VLOOKUP(E13,Troops!$A$3:$G$147,5,FALSE)*A13</f>
        <v>0</v>
      </c>
      <c r="N13" s="30"/>
      <c r="O13" s="14">
        <f>VLOOKUP(E13,Troops!$A$3:$F$147,6,FALSE)</f>
        <v>1</v>
      </c>
      <c r="P13" s="14">
        <f t="shared" ref="P13:P20" si="2">O13*A13</f>
        <v>2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IFERROR(IF(H13="Elite",VLOOKUP(E13,Troops!$A$3:$D$147,4,FALSE),IF(H13="Mediocre",VLOOKUP(E13,Troops!$A$3:$D$147,2,FALSE),VLOOKUP(E13,Troops!$A$3:$D$147,3,FALSE)))+R13+T13,"-")</f>
        <v>9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2">
      <c r="A14" s="25">
        <v>2</v>
      </c>
      <c r="B14" s="72" t="s">
        <v>323</v>
      </c>
      <c r="C14" s="102"/>
      <c r="D14" s="90"/>
      <c r="E14" s="88" t="s">
        <v>199</v>
      </c>
      <c r="F14" s="90"/>
      <c r="G14" s="34" t="s">
        <v>15</v>
      </c>
      <c r="H14" s="31" t="s">
        <v>38</v>
      </c>
      <c r="I14" s="75">
        <f t="shared" ref="I14" si="3">IFERROR(R14+T14+V14+X14+Z14+AB14,"-")</f>
        <v>17</v>
      </c>
      <c r="J14" s="76"/>
      <c r="K14" s="9">
        <f t="shared" ref="K14:K15" si="4">IFERROR(SUM(A14*I14),"N/A")</f>
        <v>34</v>
      </c>
      <c r="M14" s="30">
        <f>VLOOKUP(E14,Troops!$A$3:$G$147,5,FALSE)*A14</f>
        <v>0</v>
      </c>
      <c r="N14" s="30"/>
      <c r="O14" s="14">
        <f>VLOOKUP(E14,Troops!$A$3:$F$147,6,FALSE)</f>
        <v>2</v>
      </c>
      <c r="P14" s="14">
        <f t="shared" ref="P14:P15" si="5">O14*A14</f>
        <v>4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IFERROR(IF(H14="Elite",VLOOKUP(E14,Troops!$A$3:$D$147,4,FALSE),IF(H14="Mediocre",VLOOKUP(E14,Troops!$A$3:$D$147,2,FALSE),VLOOKUP(E14,Troops!$A$3:$D$147,3,FALSE)))+R14+T14,"-")</f>
        <v>17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2">
      <c r="A15" s="25"/>
      <c r="B15" s="72" t="s">
        <v>160</v>
      </c>
      <c r="C15" s="102"/>
      <c r="D15" s="90"/>
      <c r="E15" s="88" t="s">
        <v>15</v>
      </c>
      <c r="F15" s="89"/>
      <c r="G15" s="34" t="s">
        <v>15</v>
      </c>
      <c r="H15" s="31" t="s">
        <v>15</v>
      </c>
      <c r="I15" s="75">
        <f t="shared" ref="I15" si="6">IFERROR(R15+T15+V15+X15+Z15+AB15,"-")</f>
        <v>0</v>
      </c>
      <c r="J15" s="76"/>
      <c r="K15" s="9">
        <f t="shared" si="4"/>
        <v>0</v>
      </c>
      <c r="M15" s="30">
        <f>VLOOKUP(E15,Troops!$A$3:$G$147,5,FALSE)*A15</f>
        <v>0</v>
      </c>
      <c r="N15" s="30"/>
      <c r="O15" s="14">
        <f>VLOOKUP(E15,Troops!$A$3:$F$147,6,FALSE)</f>
        <v>0</v>
      </c>
      <c r="P15" s="14">
        <f t="shared" si="5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IFERROR(IF(H15="Elite",VLOOKUP(E15,Troops!$A$3:$D$147,4,FALSE),IF(H15="Mediocre",VLOOKUP(E15,Troops!$A$3:$D$147,2,FALSE),VLOOKUP(E15,Troops!$A$3:$D$147,3,FALSE)))+R15+T15,"-")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2">
      <c r="A16" s="25">
        <v>1</v>
      </c>
      <c r="B16" s="72" t="s">
        <v>322</v>
      </c>
      <c r="C16" s="73"/>
      <c r="D16" s="74"/>
      <c r="E16" s="88" t="s">
        <v>45</v>
      </c>
      <c r="F16" s="89"/>
      <c r="G16" s="34" t="s">
        <v>15</v>
      </c>
      <c r="H16" s="31" t="s">
        <v>46</v>
      </c>
      <c r="I16" s="75">
        <f t="shared" si="0"/>
        <v>10</v>
      </c>
      <c r="J16" s="76"/>
      <c r="K16" s="9">
        <f t="shared" si="1"/>
        <v>10</v>
      </c>
      <c r="M16" s="30">
        <f>VLOOKUP(E16,Troops!$A$3:$G$147,5,FALSE)*A16</f>
        <v>0</v>
      </c>
      <c r="N16" s="30"/>
      <c r="O16" s="14">
        <f>VLOOKUP(E16,Troops!$A$3:$F$147,6,FALSE)</f>
        <v>2</v>
      </c>
      <c r="P16" s="14">
        <f t="shared" si="2"/>
        <v>2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IFERROR(IF(H16="Elite",VLOOKUP(E16,Troops!$A$3:$D$147,4,FALSE),IF(H16="Mediocre",VLOOKUP(E16,Troops!$A$3:$D$147,2,FALSE),VLOOKUP(E16,Troops!$A$3:$D$147,3,FALSE)))+R16+T16,"-")</f>
        <v>10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2">
      <c r="A17" s="25">
        <v>1</v>
      </c>
      <c r="B17" s="72" t="s">
        <v>326</v>
      </c>
      <c r="C17" s="73"/>
      <c r="D17" s="74"/>
      <c r="E17" s="88" t="s">
        <v>256</v>
      </c>
      <c r="F17" s="89"/>
      <c r="G17" s="34" t="s">
        <v>15</v>
      </c>
      <c r="H17" s="31" t="s">
        <v>15</v>
      </c>
      <c r="I17" s="75">
        <f t="shared" si="0"/>
        <v>6</v>
      </c>
      <c r="J17" s="76"/>
      <c r="K17" s="9">
        <f t="shared" si="1"/>
        <v>6</v>
      </c>
      <c r="M17" s="30">
        <f>VLOOKUP(E17,Troops!$A$3:$G$147,5,FALSE)*A17</f>
        <v>1</v>
      </c>
      <c r="N17" s="30"/>
      <c r="O17" s="14">
        <f>VLOOKUP(E17,Troops!$A$3:$F$147,6,FALSE)</f>
        <v>1</v>
      </c>
      <c r="P17" s="14">
        <f t="shared" si="2"/>
        <v>1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IFERROR(IF(H17="Elite",VLOOKUP(E17,Troops!$A$3:$D$147,4,FALSE),IF(H17="Mediocre",VLOOKUP(E17,Troops!$A$3:$D$147,2,FALSE),VLOOKUP(E17,Troops!$A$3:$D$147,3,FALSE)))+R17+T17,"-")</f>
        <v>6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2">
      <c r="A18" s="25"/>
      <c r="B18" s="72"/>
      <c r="C18" s="73"/>
      <c r="D18" s="74"/>
      <c r="E18" s="88" t="s">
        <v>15</v>
      </c>
      <c r="F18" s="89"/>
      <c r="G18" s="34" t="s">
        <v>15</v>
      </c>
      <c r="H18" s="31" t="s">
        <v>15</v>
      </c>
      <c r="I18" s="75">
        <f t="shared" si="0"/>
        <v>0</v>
      </c>
      <c r="J18" s="76"/>
      <c r="K18" s="9">
        <f t="shared" si="1"/>
        <v>0</v>
      </c>
      <c r="M18" s="30">
        <f>VLOOKUP(E18,Troops!$A$3:$G$147,5,FALSE)*A18</f>
        <v>0</v>
      </c>
      <c r="N18" s="30"/>
      <c r="O18" s="14">
        <f>VLOOKUP(E18,Troops!$A$3:$F$147,6,FALSE)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IFERROR(IF(H18="Elite",VLOOKUP(E18,Troops!$A$3:$D$147,4,FALSE),IF(H18="Mediocre",VLOOKUP(E18,Troops!$A$3:$D$147,2,FALSE),VLOOKUP(E18,Troops!$A$3:$D$147,3,FALSE)))+R18+T18,"-")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2">
      <c r="A19" s="25"/>
      <c r="B19" s="72"/>
      <c r="C19" s="73"/>
      <c r="D19" s="74"/>
      <c r="E19" s="88" t="s">
        <v>15</v>
      </c>
      <c r="F19" s="89"/>
      <c r="G19" s="34" t="s">
        <v>15</v>
      </c>
      <c r="H19" s="31" t="s">
        <v>15</v>
      </c>
      <c r="I19" s="75">
        <f t="shared" si="0"/>
        <v>0</v>
      </c>
      <c r="J19" s="76"/>
      <c r="K19" s="9">
        <f t="shared" si="1"/>
        <v>0</v>
      </c>
      <c r="M19" s="30">
        <f>VLOOKUP(E19,Troops!$A$3:$G$147,5,FALSE)*A19</f>
        <v>0</v>
      </c>
      <c r="N19" s="30"/>
      <c r="O19" s="14">
        <f>VLOOKUP(E19,Troops!$A$3:$F$147,6,FALSE)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IFERROR(IF(H19="Elite",VLOOKUP(E19,Troops!$A$3:$D$147,4,FALSE),IF(H19="Mediocre",VLOOKUP(E19,Troops!$A$3:$D$147,2,FALSE),VLOOKUP(E19,Troops!$A$3:$D$147,3,FALSE)))+R19+T19,"-")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6" thickBot="1" x14ac:dyDescent="0.25">
      <c r="A20" s="26"/>
      <c r="B20" s="91"/>
      <c r="C20" s="92"/>
      <c r="D20" s="93"/>
      <c r="E20" s="94" t="s">
        <v>15</v>
      </c>
      <c r="F20" s="95"/>
      <c r="G20" s="35" t="s">
        <v>15</v>
      </c>
      <c r="H20" s="32" t="s">
        <v>15</v>
      </c>
      <c r="I20" s="96">
        <f t="shared" si="0"/>
        <v>0</v>
      </c>
      <c r="J20" s="97"/>
      <c r="K20" s="10">
        <f t="shared" si="1"/>
        <v>0</v>
      </c>
      <c r="M20" s="30">
        <f>VLOOKUP(E20,Troops!$A$3:$G$147,5,FALSE)*A20</f>
        <v>0</v>
      </c>
      <c r="N20" s="30"/>
      <c r="O20" s="14">
        <f>VLOOKUP(E20,Troops!$A$3:$F$147,6,FALSE)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IFERROR(IF(H20="Elite",VLOOKUP(E20,Troops!$A$3:$D$147,4,FALSE),IF(H20="Mediocre",VLOOKUP(E20,Troops!$A$3:$D$147,2,FALSE),VLOOKUP(E20,Troops!$A$3:$D$147,3,FALSE)))+R20+T20,"-")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8" thickTop="1" thickBot="1" x14ac:dyDescent="0.25">
      <c r="A21" s="46">
        <f>SUM(P$12:P$20)</f>
        <v>9</v>
      </c>
      <c r="B21" s="119"/>
      <c r="C21" s="120"/>
      <c r="D21" s="120"/>
      <c r="E21" s="120"/>
      <c r="F21" s="120"/>
      <c r="G21" s="120"/>
      <c r="H21" s="120"/>
      <c r="I21" s="120"/>
      <c r="J21" s="120"/>
      <c r="K21" s="47">
        <f>SUM(K12:K20)+K10</f>
        <v>74</v>
      </c>
      <c r="M21" s="30"/>
      <c r="N21" s="30"/>
    </row>
    <row r="22" spans="1:28" ht="8" customHeight="1" thickTop="1" thickBot="1" x14ac:dyDescent="0.25">
      <c r="A22" s="2"/>
      <c r="B22" s="3"/>
      <c r="K22" s="2"/>
      <c r="M22" s="30"/>
      <c r="N22" s="30"/>
    </row>
    <row r="23" spans="1:28" ht="17" thickTop="1" x14ac:dyDescent="0.2">
      <c r="A23" s="99" t="s">
        <v>43</v>
      </c>
      <c r="B23" s="100"/>
      <c r="C23" s="100"/>
      <c r="D23" s="100"/>
      <c r="E23" s="100" t="s">
        <v>19</v>
      </c>
      <c r="F23" s="100"/>
      <c r="G23" s="41"/>
      <c r="H23" s="42" t="s">
        <v>20</v>
      </c>
      <c r="I23" s="101" t="s">
        <v>21</v>
      </c>
      <c r="J23" s="101"/>
      <c r="K23" s="38" t="s">
        <v>12</v>
      </c>
      <c r="M23" s="30"/>
      <c r="N23" s="30"/>
      <c r="O23" s="11" t="s">
        <v>5</v>
      </c>
      <c r="P23" s="11" t="s">
        <v>23</v>
      </c>
      <c r="R23" s="11" t="s">
        <v>24</v>
      </c>
      <c r="T23" s="11" t="s">
        <v>25</v>
      </c>
      <c r="V23" s="64" t="s">
        <v>12</v>
      </c>
      <c r="W23" s="64"/>
      <c r="X23" s="64" t="s">
        <v>26</v>
      </c>
      <c r="Y23" s="64"/>
      <c r="Z23" s="64" t="s">
        <v>27</v>
      </c>
      <c r="AB23" s="64" t="s">
        <v>28</v>
      </c>
    </row>
    <row r="24" spans="1:28" ht="16" thickBot="1" x14ac:dyDescent="0.25">
      <c r="A24" s="1"/>
      <c r="B24" s="103"/>
      <c r="C24" s="103"/>
      <c r="D24" s="103"/>
      <c r="E24" s="77"/>
      <c r="F24" s="77"/>
      <c r="H24" s="57" t="s">
        <v>149</v>
      </c>
      <c r="I24" s="78" t="s">
        <v>15</v>
      </c>
      <c r="J24" s="78"/>
      <c r="K24" s="8">
        <f>VLOOKUP(H24,Troops!$H$3:$I$7,2,FALSE)+VLOOKUP(I24,Troops!$K$3:$L$8,2,FALSE)</f>
        <v>0</v>
      </c>
      <c r="M24" s="30"/>
      <c r="N24" s="30"/>
    </row>
    <row r="25" spans="1:28" ht="18" thickTop="1" thickBot="1" x14ac:dyDescent="0.25">
      <c r="A25" s="43" t="s">
        <v>30</v>
      </c>
      <c r="B25" s="79" t="s">
        <v>31</v>
      </c>
      <c r="C25" s="79"/>
      <c r="D25" s="79"/>
      <c r="E25" s="79" t="s">
        <v>32</v>
      </c>
      <c r="F25" s="79"/>
      <c r="G25" s="44" t="s">
        <v>33</v>
      </c>
      <c r="H25" s="45" t="s">
        <v>34</v>
      </c>
      <c r="I25" s="101" t="s">
        <v>12</v>
      </c>
      <c r="J25" s="101"/>
      <c r="K25" s="39" t="s">
        <v>35</v>
      </c>
      <c r="M25" s="30"/>
      <c r="N25" s="30"/>
    </row>
    <row r="26" spans="1:28" x14ac:dyDescent="0.2">
      <c r="A26" s="24">
        <v>2</v>
      </c>
      <c r="B26" s="81" t="s">
        <v>47</v>
      </c>
      <c r="C26" s="82"/>
      <c r="D26" s="83"/>
      <c r="E26" s="81" t="s">
        <v>199</v>
      </c>
      <c r="F26" s="83"/>
      <c r="G26" s="33" t="s">
        <v>15</v>
      </c>
      <c r="H26" s="27" t="s">
        <v>15</v>
      </c>
      <c r="I26" s="86">
        <f t="shared" ref="I26:I34" si="7">IFERROR(R26+T26+V26+X26+Z26+AB26,"-")</f>
        <v>14</v>
      </c>
      <c r="J26" s="87"/>
      <c r="K26" s="6">
        <f>IFERROR(SUM(A26*I26),"N/A")</f>
        <v>28</v>
      </c>
      <c r="M26" s="30">
        <f>VLOOKUP(E26,Troops!$A$3:$G$147,5,FALSE)*A26</f>
        <v>0</v>
      </c>
      <c r="N26" s="30"/>
      <c r="O26" s="14">
        <f>VLOOKUP(E26,Troops!$A$3:$F$147,6,FALSE)</f>
        <v>2</v>
      </c>
      <c r="P26" s="14">
        <f>O26*A26</f>
        <v>4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IFERROR(IF(H26="Elite",VLOOKUP(E26,Troops!$A$3:$D$147,4,FALSE),IF(H26="Mediocre",VLOOKUP(E26,Troops!$A$3:$D$147,2,FALSE),VLOOKUP(E26,Troops!$A$3:$D$147,3,FALSE)))+R26+T26,"-")</f>
        <v>14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2">
      <c r="A27" s="25">
        <v>1</v>
      </c>
      <c r="B27" s="72" t="s">
        <v>328</v>
      </c>
      <c r="C27" s="73"/>
      <c r="D27" s="74"/>
      <c r="E27" s="72" t="s">
        <v>49</v>
      </c>
      <c r="F27" s="74"/>
      <c r="G27" s="34" t="s">
        <v>15</v>
      </c>
      <c r="H27" s="31" t="s">
        <v>46</v>
      </c>
      <c r="I27" s="75">
        <f t="shared" si="7"/>
        <v>2</v>
      </c>
      <c r="J27" s="76"/>
      <c r="K27" s="9">
        <f t="shared" ref="K27:K34" si="8">IFERROR(SUM(A27*I27),"N/A")</f>
        <v>2</v>
      </c>
      <c r="M27" s="30">
        <f>VLOOKUP(E27,Troops!$A$3:$G$147,5,FALSE)*A27</f>
        <v>0</v>
      </c>
      <c r="N27" s="30"/>
      <c r="O27" s="14">
        <f>VLOOKUP(E27,Troops!$A$3:$F$147,6,FALSE)</f>
        <v>1</v>
      </c>
      <c r="P27" s="14">
        <f t="shared" ref="P27:P34" si="9">O27*A27</f>
        <v>1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IFERROR(IF(H27="Elite",VLOOKUP(E27,Troops!$A$3:$D$147,4,FALSE),IF(H27="Mediocre",VLOOKUP(E27,Troops!$A$3:$D$147,2,FALSE),VLOOKUP(E27,Troops!$A$3:$D$147,3,FALSE)))+R27+T27,"-")</f>
        <v>2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2">
      <c r="A28" s="25">
        <v>2</v>
      </c>
      <c r="B28" s="72" t="s">
        <v>325</v>
      </c>
      <c r="C28" s="102"/>
      <c r="D28" s="90"/>
      <c r="E28" s="72" t="s">
        <v>48</v>
      </c>
      <c r="F28" s="90"/>
      <c r="G28" s="34" t="s">
        <v>15</v>
      </c>
      <c r="H28" s="31" t="s">
        <v>38</v>
      </c>
      <c r="I28" s="75">
        <f t="shared" ref="I28" si="10">IFERROR(R28+T28+V28+X28+Z28+AB28,"-")</f>
        <v>12</v>
      </c>
      <c r="J28" s="76"/>
      <c r="K28" s="9">
        <f t="shared" ref="K28:K29" si="11">IFERROR(SUM(A28*I28),"N/A")</f>
        <v>24</v>
      </c>
      <c r="M28" s="30">
        <f>VLOOKUP(E28,Troops!$A$3:$G$147,5,FALSE)*A28</f>
        <v>0</v>
      </c>
      <c r="N28" s="30"/>
      <c r="O28" s="14">
        <f>VLOOKUP(E28,Troops!$A$3:$F$147,6,FALSE)</f>
        <v>1</v>
      </c>
      <c r="P28" s="14">
        <f t="shared" ref="P28:P29" si="12">O28*A28</f>
        <v>2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IFERROR(IF(H28="Elite",VLOOKUP(E28,Troops!$A$3:$D$147,4,FALSE),IF(H28="Mediocre",VLOOKUP(E28,Troops!$A$3:$D$147,2,FALSE),VLOOKUP(E28,Troops!$A$3:$D$147,3,FALSE)))+R28+T28,"-")</f>
        <v>12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2">
      <c r="A29" s="25">
        <v>2</v>
      </c>
      <c r="B29" s="72" t="s">
        <v>324</v>
      </c>
      <c r="C29" s="102"/>
      <c r="D29" s="90"/>
      <c r="E29" s="72" t="s">
        <v>52</v>
      </c>
      <c r="F29" s="90"/>
      <c r="G29" s="34" t="s">
        <v>15</v>
      </c>
      <c r="H29" s="31" t="s">
        <v>38</v>
      </c>
      <c r="I29" s="75">
        <f t="shared" ref="I29" si="13">IFERROR(R29+T29+V29+X29+Z29+AB29,"-")</f>
        <v>7</v>
      </c>
      <c r="J29" s="76"/>
      <c r="K29" s="9">
        <f t="shared" si="11"/>
        <v>14</v>
      </c>
      <c r="M29" s="30">
        <f>VLOOKUP(E29,Troops!$A$3:$G$147,5,FALSE)*A29</f>
        <v>2</v>
      </c>
      <c r="N29" s="30"/>
      <c r="O29" s="14">
        <f>VLOOKUP(E29,Troops!$A$3:$F$147,6,FALSE)</f>
        <v>1</v>
      </c>
      <c r="P29" s="14">
        <f t="shared" si="12"/>
        <v>2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IFERROR(IF(H29="Elite",VLOOKUP(E29,Troops!$A$3:$D$147,4,FALSE),IF(H29="Mediocre",VLOOKUP(E29,Troops!$A$3:$D$147,2,FALSE),VLOOKUP(E29,Troops!$A$3:$D$147,3,FALSE)))+R29+T29,"-")</f>
        <v>7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2">
      <c r="A30" s="25">
        <v>1</v>
      </c>
      <c r="B30" s="72" t="s">
        <v>329</v>
      </c>
      <c r="C30" s="73"/>
      <c r="D30" s="74"/>
      <c r="E30" s="72" t="s">
        <v>53</v>
      </c>
      <c r="F30" s="74"/>
      <c r="G30" s="34" t="s">
        <v>15</v>
      </c>
      <c r="H30" s="31" t="s">
        <v>15</v>
      </c>
      <c r="I30" s="75">
        <f t="shared" si="7"/>
        <v>4</v>
      </c>
      <c r="J30" s="76"/>
      <c r="K30" s="9">
        <f t="shared" si="8"/>
        <v>4</v>
      </c>
      <c r="M30" s="30">
        <f>VLOOKUP(E30,Troops!$A$3:$G$147,5,FALSE)*A30</f>
        <v>0.33333333333333331</v>
      </c>
      <c r="N30" s="30"/>
      <c r="O30" s="14">
        <f>VLOOKUP(E30,Troops!$A$3:$F$147,6,FALSE)</f>
        <v>1</v>
      </c>
      <c r="P30" s="14">
        <f t="shared" si="9"/>
        <v>1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IFERROR(IF(H30="Elite",VLOOKUP(E30,Troops!$A$3:$D$147,4,FALSE),IF(H30="Mediocre",VLOOKUP(E30,Troops!$A$3:$D$147,2,FALSE),VLOOKUP(E30,Troops!$A$3:$D$147,3,FALSE)))+R30+T30,"-")</f>
        <v>4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2">
      <c r="A31" s="25"/>
      <c r="B31" s="72" t="s">
        <v>160</v>
      </c>
      <c r="C31" s="73"/>
      <c r="D31" s="74"/>
      <c r="E31" s="72" t="s">
        <v>15</v>
      </c>
      <c r="F31" s="74"/>
      <c r="G31" s="34" t="s">
        <v>15</v>
      </c>
      <c r="H31" s="31" t="s">
        <v>15</v>
      </c>
      <c r="I31" s="75">
        <f t="shared" si="7"/>
        <v>0</v>
      </c>
      <c r="J31" s="76"/>
      <c r="K31" s="9">
        <f t="shared" si="8"/>
        <v>0</v>
      </c>
      <c r="M31" s="30">
        <f>VLOOKUP(E31,Troops!$A$3:$G$147,5,FALSE)*A31</f>
        <v>0</v>
      </c>
      <c r="N31" s="30"/>
      <c r="O31" s="14">
        <f>VLOOKUP(E31,Troops!$A$3:$F$147,6,FALSE)</f>
        <v>0</v>
      </c>
      <c r="P31" s="14">
        <f t="shared" si="9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IFERROR(IF(H31="Elite",VLOOKUP(E31,Troops!$A$3:$D$147,4,FALSE),IF(H31="Mediocre",VLOOKUP(E31,Troops!$A$3:$D$147,2,FALSE),VLOOKUP(E31,Troops!$A$3:$D$147,3,FALSE)))+R31+T31,"-")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2">
      <c r="A32" s="25"/>
      <c r="B32" s="72"/>
      <c r="C32" s="73"/>
      <c r="D32" s="74"/>
      <c r="E32" s="72" t="s">
        <v>15</v>
      </c>
      <c r="F32" s="74"/>
      <c r="G32" s="34" t="s">
        <v>15</v>
      </c>
      <c r="H32" s="31" t="s">
        <v>15</v>
      </c>
      <c r="I32" s="75">
        <f t="shared" si="7"/>
        <v>0</v>
      </c>
      <c r="J32" s="76"/>
      <c r="K32" s="9">
        <f t="shared" si="8"/>
        <v>0</v>
      </c>
      <c r="M32" s="30">
        <f>VLOOKUP(E32,Troops!$A$3:$G$147,5,FALSE)*A32</f>
        <v>0</v>
      </c>
      <c r="N32" s="30"/>
      <c r="O32" s="14">
        <f>VLOOKUP(E32,Troops!$A$3:$F$147,6,FALSE)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IFERROR(IF(H32="Elite",VLOOKUP(E32,Troops!$A$3:$D$147,4,FALSE),IF(H32="Mediocre",VLOOKUP(E32,Troops!$A$3:$D$147,2,FALSE),VLOOKUP(E32,Troops!$A$3:$D$147,3,FALSE)))+R32+T32,"-")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2">
      <c r="A33" s="25"/>
      <c r="B33" s="72"/>
      <c r="C33" s="73"/>
      <c r="D33" s="74"/>
      <c r="E33" s="72" t="s">
        <v>15</v>
      </c>
      <c r="F33" s="74"/>
      <c r="G33" s="34" t="s">
        <v>15</v>
      </c>
      <c r="H33" s="31" t="s">
        <v>15</v>
      </c>
      <c r="I33" s="75">
        <f t="shared" si="7"/>
        <v>0</v>
      </c>
      <c r="J33" s="76"/>
      <c r="K33" s="9">
        <f t="shared" si="8"/>
        <v>0</v>
      </c>
      <c r="M33" s="30">
        <f>VLOOKUP(E33,Troops!$A$3:$G$147,5,FALSE)*A33</f>
        <v>0</v>
      </c>
      <c r="N33" s="30"/>
      <c r="O33" s="14">
        <f>VLOOKUP(E33,Troops!$A$3:$F$147,6,FALSE)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IFERROR(IF(H33="Elite",VLOOKUP(E33,Troops!$A$3:$D$147,4,FALSE),IF(H33="Mediocre",VLOOKUP(E33,Troops!$A$3:$D$147,2,FALSE),VLOOKUP(E33,Troops!$A$3:$D$147,3,FALSE)))+R33+T33,"-")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6" thickBot="1" x14ac:dyDescent="0.25">
      <c r="A34" s="26"/>
      <c r="B34" s="114"/>
      <c r="C34" s="115"/>
      <c r="D34" s="116"/>
      <c r="E34" s="114" t="s">
        <v>15</v>
      </c>
      <c r="F34" s="116"/>
      <c r="G34" s="65" t="s">
        <v>15</v>
      </c>
      <c r="H34" s="66" t="s">
        <v>15</v>
      </c>
      <c r="I34" s="96">
        <f t="shared" si="7"/>
        <v>0</v>
      </c>
      <c r="J34" s="97"/>
      <c r="K34" s="10">
        <f t="shared" si="8"/>
        <v>0</v>
      </c>
      <c r="M34" s="30">
        <f>VLOOKUP(E34,Troops!$A$3:$G$147,5,FALSE)*A34</f>
        <v>0</v>
      </c>
      <c r="N34" s="30"/>
      <c r="O34" s="14">
        <f>VLOOKUP(E34,Troops!$A$3:$F$147,6,FALSE)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IFERROR(IF(H34="Elite",VLOOKUP(E34,Troops!$A$3:$D$147,4,FALSE),IF(H34="Mediocre",VLOOKUP(E34,Troops!$A$3:$D$147,2,FALSE),VLOOKUP(E34,Troops!$A$3:$D$147,3,FALSE)))+R34+T34,"-")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8" thickTop="1" thickBot="1" x14ac:dyDescent="0.25">
      <c r="A35" s="46">
        <f>SUM(P$26:P$34)</f>
        <v>10</v>
      </c>
      <c r="B35" s="79"/>
      <c r="C35" s="117"/>
      <c r="D35" s="117"/>
      <c r="E35" s="117"/>
      <c r="F35" s="117"/>
      <c r="G35" s="117"/>
      <c r="H35" s="117"/>
      <c r="I35" s="117"/>
      <c r="J35" s="117"/>
      <c r="K35" s="47">
        <f>SUM(K26:K34)+K24</f>
        <v>72</v>
      </c>
      <c r="M35" s="30"/>
      <c r="N35" s="30"/>
    </row>
    <row r="36" spans="1:28" ht="8" customHeight="1" thickTop="1" thickBot="1" x14ac:dyDescent="0.25">
      <c r="A36" s="2"/>
      <c r="B36" s="3"/>
      <c r="K36" s="2"/>
      <c r="M36" s="30"/>
      <c r="N36" s="30"/>
    </row>
    <row r="37" spans="1:28" ht="17" thickTop="1" x14ac:dyDescent="0.2">
      <c r="A37" s="99" t="s">
        <v>50</v>
      </c>
      <c r="B37" s="100"/>
      <c r="C37" s="100"/>
      <c r="D37" s="100"/>
      <c r="E37" s="100" t="s">
        <v>19</v>
      </c>
      <c r="F37" s="100"/>
      <c r="G37" s="41"/>
      <c r="H37" s="42" t="s">
        <v>20</v>
      </c>
      <c r="I37" s="101" t="s">
        <v>21</v>
      </c>
      <c r="J37" s="101"/>
      <c r="K37" s="38" t="s">
        <v>12</v>
      </c>
      <c r="M37" s="30"/>
      <c r="N37" s="30"/>
      <c r="O37" s="11" t="s">
        <v>5</v>
      </c>
      <c r="P37" s="11" t="s">
        <v>23</v>
      </c>
      <c r="R37" s="11" t="s">
        <v>24</v>
      </c>
      <c r="T37" s="11" t="s">
        <v>25</v>
      </c>
      <c r="V37" s="64" t="s">
        <v>12</v>
      </c>
      <c r="W37" s="64"/>
      <c r="X37" s="64" t="s">
        <v>26</v>
      </c>
      <c r="Y37" s="64"/>
      <c r="Z37" s="64" t="s">
        <v>27</v>
      </c>
      <c r="AB37" s="64" t="s">
        <v>28</v>
      </c>
    </row>
    <row r="38" spans="1:28" ht="16" thickBot="1" x14ac:dyDescent="0.25">
      <c r="A38" s="1"/>
      <c r="B38" s="103"/>
      <c r="C38" s="103"/>
      <c r="D38" s="103"/>
      <c r="E38" s="77"/>
      <c r="F38" s="77"/>
      <c r="H38" s="57" t="s">
        <v>149</v>
      </c>
      <c r="I38" s="78" t="s">
        <v>15</v>
      </c>
      <c r="J38" s="78"/>
      <c r="K38" s="4">
        <f>VLOOKUP(H38,Troops!$H$3:$I$7,2,FALSE)+VLOOKUP(I38,Troops!$K$3:$L$8,2,FALSE)</f>
        <v>0</v>
      </c>
      <c r="M38" s="30"/>
      <c r="N38" s="30"/>
    </row>
    <row r="39" spans="1:28" ht="18" thickTop="1" thickBot="1" x14ac:dyDescent="0.25">
      <c r="A39" s="43" t="s">
        <v>30</v>
      </c>
      <c r="B39" s="79" t="s">
        <v>31</v>
      </c>
      <c r="C39" s="79"/>
      <c r="D39" s="79"/>
      <c r="E39" s="79" t="s">
        <v>32</v>
      </c>
      <c r="F39" s="79"/>
      <c r="G39" s="44" t="s">
        <v>33</v>
      </c>
      <c r="H39" s="45" t="s">
        <v>34</v>
      </c>
      <c r="I39" s="80" t="s">
        <v>12</v>
      </c>
      <c r="J39" s="80"/>
      <c r="K39" s="39" t="s">
        <v>35</v>
      </c>
      <c r="M39" s="30"/>
      <c r="N39" s="30"/>
    </row>
    <row r="40" spans="1:28" x14ac:dyDescent="0.2">
      <c r="A40" s="24">
        <v>3</v>
      </c>
      <c r="B40" s="81" t="s">
        <v>36</v>
      </c>
      <c r="C40" s="82"/>
      <c r="D40" s="83"/>
      <c r="E40" s="84" t="s">
        <v>278</v>
      </c>
      <c r="F40" s="85"/>
      <c r="G40" s="33" t="s">
        <v>15</v>
      </c>
      <c r="H40" s="27" t="s">
        <v>38</v>
      </c>
      <c r="I40" s="86">
        <f t="shared" ref="I40:I48" si="14">IFERROR(R40+T40+V40+X40+Z40+AB40,"-")</f>
        <v>14</v>
      </c>
      <c r="J40" s="87"/>
      <c r="K40" s="6">
        <f>IFERROR(SUM(A40*I40),"N/A")</f>
        <v>42</v>
      </c>
      <c r="M40" s="30">
        <f>VLOOKUP(E40,Troops!$A$3:$G$147,5,FALSE)*A40</f>
        <v>0</v>
      </c>
      <c r="N40" s="30"/>
      <c r="O40" s="14">
        <f>VLOOKUP(E40,Troops!$A$3:$F$147,6,FALSE)</f>
        <v>1</v>
      </c>
      <c r="P40" s="14">
        <f>O40*A40</f>
        <v>3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IFERROR(IF(H40="Elite",VLOOKUP(E40,Troops!$A$3:$D$147,4,FALSE),IF(H40="Mediocre",VLOOKUP(E40,Troops!$A$3:$D$147,2,FALSE),VLOOKUP(E40,Troops!$A$3:$D$147,3,FALSE)))+R40+T40,"-")</f>
        <v>14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2">
      <c r="A41" s="25">
        <v>2</v>
      </c>
      <c r="B41" s="72" t="s">
        <v>39</v>
      </c>
      <c r="C41" s="73"/>
      <c r="D41" s="74"/>
      <c r="E41" s="88" t="s">
        <v>261</v>
      </c>
      <c r="F41" s="89"/>
      <c r="G41" s="34" t="s">
        <v>15</v>
      </c>
      <c r="H41" s="31" t="s">
        <v>15</v>
      </c>
      <c r="I41" s="75">
        <f t="shared" si="14"/>
        <v>9</v>
      </c>
      <c r="J41" s="76"/>
      <c r="K41" s="9">
        <f t="shared" ref="K41:K48" si="15">IFERROR(SUM(A41*I41),"N/A")</f>
        <v>18</v>
      </c>
      <c r="M41" s="30">
        <f>VLOOKUP(E41,Troops!$A$3:$G$147,5,FALSE)*A41</f>
        <v>0</v>
      </c>
      <c r="N41" s="30"/>
      <c r="O41" s="14">
        <f>VLOOKUP(E41,Troops!$A$3:$F$147,6,FALSE)</f>
        <v>1</v>
      </c>
      <c r="P41" s="14">
        <f t="shared" ref="P41:P48" si="16">O41*A41</f>
        <v>2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IFERROR(IF(H41="Elite",VLOOKUP(E41,Troops!$A$3:$D$147,4,FALSE),IF(H41="Mediocre",VLOOKUP(E41,Troops!$A$3:$D$147,2,FALSE),VLOOKUP(E41,Troops!$A$3:$D$147,3,FALSE)))+R41+T41,"-")</f>
        <v>9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2">
      <c r="A42" s="25">
        <v>1</v>
      </c>
      <c r="B42" s="72" t="s">
        <v>326</v>
      </c>
      <c r="C42" s="102"/>
      <c r="D42" s="90"/>
      <c r="E42" s="88" t="s">
        <v>256</v>
      </c>
      <c r="F42" s="90"/>
      <c r="G42" s="34" t="s">
        <v>15</v>
      </c>
      <c r="H42" s="31" t="s">
        <v>15</v>
      </c>
      <c r="I42" s="75">
        <f t="shared" ref="I42" si="17">IFERROR(R42+T42+V42+X42+Z42+AB42,"-")</f>
        <v>6</v>
      </c>
      <c r="J42" s="76"/>
      <c r="K42" s="9">
        <f t="shared" si="15"/>
        <v>6</v>
      </c>
      <c r="M42" s="30">
        <f>VLOOKUP(E42,Troops!$A$3:$G$147,5,FALSE)*A42</f>
        <v>1</v>
      </c>
      <c r="N42" s="30"/>
      <c r="O42" s="14">
        <f>VLOOKUP(E42,Troops!$A$3:$F$147,6,FALSE)</f>
        <v>1</v>
      </c>
      <c r="P42" s="14">
        <f t="shared" ref="P42:P43" si="18">O42*A42</f>
        <v>1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IFERROR(IF(H42="Elite",VLOOKUP(E42,Troops!$A$3:$D$147,4,FALSE),IF(H42="Mediocre",VLOOKUP(E42,Troops!$A$3:$D$147,2,FALSE),VLOOKUP(E42,Troops!$A$3:$D$147,3,FALSE)))+R42+T42,"-")</f>
        <v>6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2">
      <c r="A43" s="25">
        <v>1</v>
      </c>
      <c r="B43" s="72" t="s">
        <v>327</v>
      </c>
      <c r="C43" s="102"/>
      <c r="D43" s="90"/>
      <c r="E43" s="88" t="s">
        <v>42</v>
      </c>
      <c r="F43" s="90"/>
      <c r="G43" s="34" t="s">
        <v>15</v>
      </c>
      <c r="H43" s="31" t="s">
        <v>15</v>
      </c>
      <c r="I43" s="75">
        <f t="shared" ref="I43" si="19">IFERROR(R43+T43+V43+X43+Z43+AB43,"-")</f>
        <v>6</v>
      </c>
      <c r="J43" s="76"/>
      <c r="K43" s="9">
        <f t="shared" si="15"/>
        <v>6</v>
      </c>
      <c r="M43" s="30">
        <f>VLOOKUP(E43,Troops!$A$3:$G$147,5,FALSE)*A43</f>
        <v>1</v>
      </c>
      <c r="N43" s="30"/>
      <c r="O43" s="14">
        <f>VLOOKUP(E43,Troops!$A$3:$F$147,6,FALSE)</f>
        <v>1</v>
      </c>
      <c r="P43" s="14">
        <f t="shared" si="18"/>
        <v>1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IFERROR(IF(H43="Elite",VLOOKUP(E43,Troops!$A$3:$D$147,4,FALSE),IF(H43="Mediocre",VLOOKUP(E43,Troops!$A$3:$D$147,2,FALSE),VLOOKUP(E43,Troops!$A$3:$D$147,3,FALSE)))+R43+T43,"-")</f>
        <v>6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2">
      <c r="A44" s="25"/>
      <c r="B44" s="72" t="s">
        <v>160</v>
      </c>
      <c r="C44" s="73"/>
      <c r="D44" s="74"/>
      <c r="E44" s="88" t="s">
        <v>15</v>
      </c>
      <c r="F44" s="89"/>
      <c r="G44" s="34" t="s">
        <v>15</v>
      </c>
      <c r="H44" s="31" t="s">
        <v>15</v>
      </c>
      <c r="I44" s="75">
        <f t="shared" si="14"/>
        <v>0</v>
      </c>
      <c r="J44" s="76"/>
      <c r="K44" s="9">
        <f t="shared" si="15"/>
        <v>0</v>
      </c>
      <c r="M44" s="30">
        <f>VLOOKUP(E44,Troops!$A$3:$G$147,5,FALSE)*A44</f>
        <v>0</v>
      </c>
      <c r="N44" s="30"/>
      <c r="O44" s="14">
        <f>VLOOKUP(E44,Troops!$A$3:$F$147,6,FALSE)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IFERROR(IF(H44="Elite",VLOOKUP(E44,Troops!$A$3:$D$147,4,FALSE),IF(H44="Mediocre",VLOOKUP(E44,Troops!$A$3:$D$147,2,FALSE),VLOOKUP(E44,Troops!$A$3:$D$147,3,FALSE)))+R44+T44,"-")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2">
      <c r="A45" s="25"/>
      <c r="B45" s="72"/>
      <c r="C45" s="73"/>
      <c r="D45" s="74"/>
      <c r="E45" s="88" t="s">
        <v>15</v>
      </c>
      <c r="F45" s="89"/>
      <c r="G45" s="34" t="s">
        <v>15</v>
      </c>
      <c r="H45" s="31" t="s">
        <v>15</v>
      </c>
      <c r="I45" s="75">
        <f t="shared" si="14"/>
        <v>0</v>
      </c>
      <c r="J45" s="76"/>
      <c r="K45" s="9">
        <f t="shared" si="15"/>
        <v>0</v>
      </c>
      <c r="M45" s="30">
        <f>VLOOKUP(E45,Troops!$A$3:$G$147,5,FALSE)*A45</f>
        <v>0</v>
      </c>
      <c r="N45" s="30"/>
      <c r="O45" s="14">
        <f>VLOOKUP(E45,Troops!$A$3:$F$147,6,FALSE)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IFERROR(IF(H45="Elite",VLOOKUP(E45,Troops!$A$3:$D$147,4,FALSE),IF(H45="Mediocre",VLOOKUP(E45,Troops!$A$3:$D$147,2,FALSE),VLOOKUP(E45,Troops!$A$3:$D$147,3,FALSE)))+R45+T45,"-")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2">
      <c r="A46" s="25"/>
      <c r="B46" s="72"/>
      <c r="C46" s="73"/>
      <c r="D46" s="74"/>
      <c r="E46" s="88" t="s">
        <v>15</v>
      </c>
      <c r="F46" s="89"/>
      <c r="G46" s="34" t="s">
        <v>15</v>
      </c>
      <c r="H46" s="31" t="s">
        <v>15</v>
      </c>
      <c r="I46" s="75">
        <f t="shared" si="14"/>
        <v>0</v>
      </c>
      <c r="J46" s="76"/>
      <c r="K46" s="9">
        <f t="shared" si="15"/>
        <v>0</v>
      </c>
      <c r="M46" s="30">
        <f>VLOOKUP(E46,Troops!$A$3:$G$147,5,FALSE)*A46</f>
        <v>0</v>
      </c>
      <c r="N46" s="30"/>
      <c r="O46" s="14">
        <f>VLOOKUP(E46,Troops!$A$3:$F$147,6,FALSE)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IFERROR(IF(H46="Elite",VLOOKUP(E46,Troops!$A$3:$D$147,4,FALSE),IF(H46="Mediocre",VLOOKUP(E46,Troops!$A$3:$D$147,2,FALSE),VLOOKUP(E46,Troops!$A$3:$D$147,3,FALSE)))+R46+T46,"-")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2">
      <c r="A47" s="25"/>
      <c r="B47" s="72"/>
      <c r="C47" s="73"/>
      <c r="D47" s="74"/>
      <c r="E47" s="88" t="s">
        <v>15</v>
      </c>
      <c r="F47" s="89"/>
      <c r="G47" s="34" t="s">
        <v>15</v>
      </c>
      <c r="H47" s="31" t="s">
        <v>15</v>
      </c>
      <c r="I47" s="75">
        <f t="shared" si="14"/>
        <v>0</v>
      </c>
      <c r="J47" s="76"/>
      <c r="K47" s="9">
        <f t="shared" si="15"/>
        <v>0</v>
      </c>
      <c r="M47" s="30">
        <f>VLOOKUP(E47,Troops!$A$3:$G$147,5,FALSE)*A47</f>
        <v>0</v>
      </c>
      <c r="N47" s="30"/>
      <c r="O47" s="14">
        <f>VLOOKUP(E47,Troops!$A$3:$F$147,6,FALSE)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IFERROR(IF(H47="Elite",VLOOKUP(E47,Troops!$A$3:$D$147,4,FALSE),IF(H47="Mediocre",VLOOKUP(E47,Troops!$A$3:$D$147,2,FALSE),VLOOKUP(E47,Troops!$A$3:$D$147,3,FALSE)))+R47+T47,"-")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6" thickBot="1" x14ac:dyDescent="0.25">
      <c r="A48" s="26"/>
      <c r="B48" s="91"/>
      <c r="C48" s="92"/>
      <c r="D48" s="93"/>
      <c r="E48" s="94" t="s">
        <v>15</v>
      </c>
      <c r="F48" s="95"/>
      <c r="G48" s="35" t="s">
        <v>15</v>
      </c>
      <c r="H48" s="32" t="s">
        <v>15</v>
      </c>
      <c r="I48" s="96">
        <f t="shared" si="14"/>
        <v>0</v>
      </c>
      <c r="J48" s="97"/>
      <c r="K48" s="10">
        <f t="shared" si="15"/>
        <v>0</v>
      </c>
      <c r="M48" s="30">
        <f>VLOOKUP(E48,Troops!$A$3:$G$147,5,FALSE)*A48</f>
        <v>0</v>
      </c>
      <c r="N48" s="30"/>
      <c r="O48" s="14">
        <f>VLOOKUP(E48,Troops!$A$3:$F$147,6,FALSE)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IFERROR(IF(H48="Elite",VLOOKUP(E48,Troops!$A$3:$D$147,4,FALSE),IF(H48="Mediocre",VLOOKUP(E48,Troops!$A$3:$D$147,2,FALSE),VLOOKUP(E48,Troops!$A$3:$D$147,3,FALSE)))+R48+T48,"-")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8" thickTop="1" thickBot="1" x14ac:dyDescent="0.25">
      <c r="A49" s="46">
        <f>SUM(P$40:P$48)</f>
        <v>7</v>
      </c>
      <c r="B49" s="79"/>
      <c r="C49" s="98"/>
      <c r="D49" s="98"/>
      <c r="E49" s="98"/>
      <c r="F49" s="98"/>
      <c r="G49" s="98"/>
      <c r="H49" s="98"/>
      <c r="I49" s="98"/>
      <c r="J49" s="98"/>
      <c r="K49" s="47">
        <f>SUM(K40:K48)+K38</f>
        <v>72</v>
      </c>
      <c r="M49" s="30"/>
      <c r="N49" s="30"/>
    </row>
    <row r="50" spans="1:14" ht="8" customHeight="1" thickTop="1" thickBot="1" x14ac:dyDescent="0.25">
      <c r="M50" s="30">
        <f>SUM(M12:M48)</f>
        <v>5.3333333333333339</v>
      </c>
      <c r="N50" s="30"/>
    </row>
    <row r="51" spans="1:14" ht="18" thickTop="1" thickBot="1" x14ac:dyDescent="0.25">
      <c r="A51" s="48">
        <f>SUM(A21+A35+A49+M5)</f>
        <v>26</v>
      </c>
      <c r="B51" s="118" t="s">
        <v>54</v>
      </c>
      <c r="C51" s="118"/>
      <c r="D51" s="118"/>
      <c r="E51" s="118"/>
      <c r="F51" s="118"/>
      <c r="G51" s="49"/>
      <c r="H51" s="118" t="s">
        <v>55</v>
      </c>
      <c r="I51" s="118"/>
      <c r="J51" s="118"/>
      <c r="K51" s="50">
        <f>SUM(F7+K6+K7+K21+K35+K49)</f>
        <v>220</v>
      </c>
    </row>
    <row r="52" spans="1:14" ht="16" thickTop="1" x14ac:dyDescent="0.2"/>
  </sheetData>
  <sheetProtection sheet="1" objects="1" scenarios="1"/>
  <mergeCells count="124">
    <mergeCell ref="A23:D23"/>
    <mergeCell ref="E23:F23"/>
    <mergeCell ref="E10:F10"/>
    <mergeCell ref="I10:J10"/>
    <mergeCell ref="D51:F51"/>
    <mergeCell ref="B51:C51"/>
    <mergeCell ref="H51:J51"/>
    <mergeCell ref="B21:J21"/>
    <mergeCell ref="B20:D20"/>
    <mergeCell ref="E24:F24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E20:F20"/>
    <mergeCell ref="B30:D30"/>
    <mergeCell ref="B28:D28"/>
    <mergeCell ref="B29:D29"/>
    <mergeCell ref="B24:D24"/>
    <mergeCell ref="B38:D38"/>
    <mergeCell ref="I18:J18"/>
    <mergeCell ref="E19:F19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B15:D15"/>
    <mergeCell ref="I23:J23"/>
    <mergeCell ref="B34:D34"/>
    <mergeCell ref="E34:F34"/>
    <mergeCell ref="I34:J34"/>
    <mergeCell ref="B35:J35"/>
    <mergeCell ref="E32:F32"/>
    <mergeCell ref="D2:F2"/>
    <mergeCell ref="D3:F3"/>
    <mergeCell ref="H2:J2"/>
    <mergeCell ref="H3:J3"/>
    <mergeCell ref="C5:E5"/>
    <mergeCell ref="H5:I5"/>
    <mergeCell ref="C6:D6"/>
    <mergeCell ref="C7:D7"/>
    <mergeCell ref="H6:I6"/>
    <mergeCell ref="H7:I7"/>
    <mergeCell ref="A9:D9"/>
    <mergeCell ref="E9:F9"/>
    <mergeCell ref="I9:J9"/>
    <mergeCell ref="I19:J19"/>
    <mergeCell ref="I20:J20"/>
    <mergeCell ref="B11:D11"/>
    <mergeCell ref="E11:F11"/>
    <mergeCell ref="I11:J11"/>
    <mergeCell ref="B10:D10"/>
    <mergeCell ref="I12:J12"/>
    <mergeCell ref="I13:J13"/>
    <mergeCell ref="I16:J16"/>
    <mergeCell ref="I17:J17"/>
    <mergeCell ref="I14:J14"/>
    <mergeCell ref="B48:D48"/>
    <mergeCell ref="E48:F48"/>
    <mergeCell ref="I48:J48"/>
    <mergeCell ref="B49:J49"/>
    <mergeCell ref="A37:D37"/>
    <mergeCell ref="E37:F37"/>
    <mergeCell ref="I37:J37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B42:D42"/>
    <mergeCell ref="B43:D43"/>
    <mergeCell ref="E28:F28"/>
    <mergeCell ref="I28:J28"/>
    <mergeCell ref="E42:F42"/>
    <mergeCell ref="I42:J42"/>
    <mergeCell ref="E15:F15"/>
    <mergeCell ref="E29:F29"/>
    <mergeCell ref="E43:F43"/>
    <mergeCell ref="I43:J43"/>
    <mergeCell ref="I29:J29"/>
    <mergeCell ref="I15:J15"/>
    <mergeCell ref="E30:F30"/>
    <mergeCell ref="I30:J30"/>
    <mergeCell ref="B31:D31"/>
    <mergeCell ref="E31:F31"/>
    <mergeCell ref="I31:J31"/>
    <mergeCell ref="I41:J41"/>
    <mergeCell ref="I32:J32"/>
    <mergeCell ref="B33:D33"/>
    <mergeCell ref="E33:F33"/>
    <mergeCell ref="I33:J33"/>
    <mergeCell ref="B32:D32"/>
    <mergeCell ref="E38:F38"/>
    <mergeCell ref="I38:J38"/>
    <mergeCell ref="B39:D39"/>
    <mergeCell ref="E39:F39"/>
    <mergeCell ref="I39:J39"/>
    <mergeCell ref="B40:D40"/>
    <mergeCell ref="E40:F40"/>
    <mergeCell ref="I40:J40"/>
    <mergeCell ref="B41:D41"/>
    <mergeCell ref="E41:F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A13" sqref="A13"/>
    </sheetView>
  </sheetViews>
  <sheetFormatPr baseColWidth="10" defaultColWidth="8.83203125" defaultRowHeight="15" x14ac:dyDescent="0.2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1" bestFit="1" customWidth="1"/>
    <col min="8" max="8" width="16" customWidth="1"/>
    <col min="11" max="11" width="21.5" customWidth="1"/>
    <col min="13" max="13" width="20.33203125" style="14" hidden="1" customWidth="1"/>
    <col min="14" max="14" width="8.83203125" style="14" hidden="1" customWidth="1"/>
    <col min="15" max="15" width="12" style="14" hidden="1" customWidth="1"/>
    <col min="16" max="18" width="8.83203125" style="14" hidden="1" customWidth="1"/>
    <col min="19" max="19" width="8.83203125" hidden="1" customWidth="1"/>
    <col min="20" max="20" width="19.1640625" hidden="1" customWidth="1"/>
    <col min="21" max="28" width="8.83203125" hidden="1" customWidth="1"/>
    <col min="29" max="29" width="8.83203125" customWidth="1"/>
  </cols>
  <sheetData>
    <row r="1" spans="1:28" ht="16" thickBot="1" x14ac:dyDescent="0.25"/>
    <row r="2" spans="1:28" ht="20" thickTop="1" x14ac:dyDescent="0.25">
      <c r="A2" s="58"/>
      <c r="B2" s="59"/>
      <c r="C2" s="37" t="s">
        <v>0</v>
      </c>
      <c r="D2" s="101" t="s">
        <v>1</v>
      </c>
      <c r="E2" s="101"/>
      <c r="F2" s="101"/>
      <c r="G2" s="19"/>
      <c r="H2" s="101" t="s">
        <v>2</v>
      </c>
      <c r="I2" s="101"/>
      <c r="J2" s="101"/>
      <c r="K2" s="38" t="s">
        <v>3</v>
      </c>
      <c r="M2" s="14" t="s">
        <v>4</v>
      </c>
      <c r="O2" s="14" t="s">
        <v>5</v>
      </c>
    </row>
    <row r="3" spans="1:28" ht="20" thickBot="1" x14ac:dyDescent="0.3">
      <c r="A3" s="59"/>
      <c r="B3" s="60" t="s">
        <v>56</v>
      </c>
      <c r="C3" s="36"/>
      <c r="D3" s="94" t="str">
        <f>VLOOKUP(C3,'Armies v4'!A1:B92,2,FALSE)</f>
        <v>----------------------</v>
      </c>
      <c r="E3" s="104"/>
      <c r="F3" s="95"/>
      <c r="G3" s="20"/>
      <c r="H3" s="92"/>
      <c r="I3" s="92"/>
      <c r="J3" s="92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5" customHeight="1" thickTop="1" thickBot="1" x14ac:dyDescent="0.3">
      <c r="A4" s="59"/>
      <c r="B4" s="59"/>
    </row>
    <row r="5" spans="1:28" ht="21" thickTop="1" thickBot="1" x14ac:dyDescent="0.3">
      <c r="A5" s="52"/>
      <c r="B5" s="60" t="s">
        <v>7</v>
      </c>
      <c r="C5" s="105" t="s">
        <v>8</v>
      </c>
      <c r="D5" s="80"/>
      <c r="E5" s="80"/>
      <c r="F5" s="40" t="s">
        <v>9</v>
      </c>
      <c r="G5" s="21"/>
      <c r="H5" s="106" t="s">
        <v>10</v>
      </c>
      <c r="I5" s="107"/>
      <c r="J5" s="40" t="s">
        <v>11</v>
      </c>
      <c r="K5" s="39" t="s">
        <v>12</v>
      </c>
      <c r="M5" s="14" t="b">
        <f>IF(F6="Fortified",1)</f>
        <v>0</v>
      </c>
    </row>
    <row r="6" spans="1:28" ht="16" thickTop="1" x14ac:dyDescent="0.2">
      <c r="C6" s="108" t="s">
        <v>15</v>
      </c>
      <c r="D6" s="109"/>
      <c r="E6" s="27" t="s">
        <v>15</v>
      </c>
      <c r="F6" s="27" t="s">
        <v>15</v>
      </c>
      <c r="G6" s="22"/>
      <c r="H6" s="112" t="s">
        <v>16</v>
      </c>
      <c r="I6" s="112"/>
      <c r="J6" s="27">
        <v>0</v>
      </c>
      <c r="K6" s="6">
        <f>J6*1</f>
        <v>0</v>
      </c>
      <c r="N6" s="28"/>
    </row>
    <row r="7" spans="1:28" ht="17" thickBot="1" x14ac:dyDescent="0.25">
      <c r="C7" s="110" t="s">
        <v>15</v>
      </c>
      <c r="D7" s="111"/>
      <c r="E7" s="32" t="s">
        <v>15</v>
      </c>
      <c r="F7" s="51" t="str">
        <f>IFERROR(VLOOKUP(F6,Troops!AG4:AH5,2,FALSE),"0")</f>
        <v>0</v>
      </c>
      <c r="G7" s="23"/>
      <c r="H7" s="113" t="s">
        <v>17</v>
      </c>
      <c r="I7" s="113"/>
      <c r="J7" s="32">
        <v>0</v>
      </c>
      <c r="K7" s="7">
        <f>J7*0.5</f>
        <v>0</v>
      </c>
    </row>
    <row r="8" spans="1:28" ht="8" customHeight="1" thickTop="1" thickBot="1" x14ac:dyDescent="0.25"/>
    <row r="9" spans="1:28" ht="17" thickTop="1" x14ac:dyDescent="0.2">
      <c r="A9" s="99" t="s">
        <v>18</v>
      </c>
      <c r="B9" s="100"/>
      <c r="C9" s="100"/>
      <c r="D9" s="100"/>
      <c r="E9" s="100" t="s">
        <v>19</v>
      </c>
      <c r="F9" s="100"/>
      <c r="G9" s="41"/>
      <c r="H9" s="42" t="s">
        <v>20</v>
      </c>
      <c r="I9" s="101" t="s">
        <v>21</v>
      </c>
      <c r="J9" s="101"/>
      <c r="K9" s="38" t="s">
        <v>12</v>
      </c>
      <c r="M9" s="29" t="s">
        <v>22</v>
      </c>
      <c r="N9" s="30"/>
      <c r="O9" s="11" t="s">
        <v>5</v>
      </c>
      <c r="P9" s="11" t="s">
        <v>23</v>
      </c>
      <c r="R9" s="11" t="s">
        <v>24</v>
      </c>
      <c r="T9" s="11" t="s">
        <v>25</v>
      </c>
      <c r="V9" s="64" t="s">
        <v>12</v>
      </c>
      <c r="W9" s="64"/>
      <c r="X9" s="64" t="s">
        <v>26</v>
      </c>
      <c r="Y9" s="64"/>
      <c r="Z9" s="64" t="s">
        <v>27</v>
      </c>
      <c r="AB9" s="64" t="s">
        <v>28</v>
      </c>
    </row>
    <row r="10" spans="1:28" ht="15" customHeight="1" thickBot="1" x14ac:dyDescent="0.25">
      <c r="A10" s="1"/>
      <c r="B10" s="103"/>
      <c r="C10" s="103"/>
      <c r="D10" s="103"/>
      <c r="E10" s="77"/>
      <c r="F10" s="77"/>
      <c r="H10" s="57" t="s">
        <v>15</v>
      </c>
      <c r="I10" s="78" t="s">
        <v>15</v>
      </c>
      <c r="J10" s="78"/>
      <c r="K10" s="8">
        <f>VLOOKUP(H10,Troops!$AA$3:$AB$7,2,FALSE)+VLOOKUP(I10,Troops!$AD$3:$AE$8,2,FALSE)</f>
        <v>0</v>
      </c>
      <c r="M10" s="30"/>
      <c r="N10" s="30"/>
    </row>
    <row r="11" spans="1:28" ht="18" thickTop="1" thickBot="1" x14ac:dyDescent="0.25">
      <c r="A11" s="43" t="s">
        <v>30</v>
      </c>
      <c r="B11" s="79" t="s">
        <v>31</v>
      </c>
      <c r="C11" s="79"/>
      <c r="D11" s="79"/>
      <c r="E11" s="79" t="s">
        <v>32</v>
      </c>
      <c r="F11" s="79"/>
      <c r="G11" s="44" t="s">
        <v>33</v>
      </c>
      <c r="H11" s="45" t="s">
        <v>34</v>
      </c>
      <c r="I11" s="80" t="s">
        <v>12</v>
      </c>
      <c r="J11" s="80"/>
      <c r="K11" s="39" t="s">
        <v>35</v>
      </c>
      <c r="M11" s="30"/>
      <c r="N11" s="30"/>
    </row>
    <row r="12" spans="1:28" ht="16" thickTop="1" x14ac:dyDescent="0.2">
      <c r="A12" s="24"/>
      <c r="B12" s="81"/>
      <c r="C12" s="82"/>
      <c r="D12" s="83"/>
      <c r="E12" s="84" t="s">
        <v>15</v>
      </c>
      <c r="F12" s="85"/>
      <c r="G12" s="33" t="s">
        <v>15</v>
      </c>
      <c r="H12" s="27" t="s">
        <v>15</v>
      </c>
      <c r="I12" s="86">
        <f>IFERROR(R12+T12+V12+X12+Z12+AB12,"-")</f>
        <v>0</v>
      </c>
      <c r="J12" s="87"/>
      <c r="K12" s="6">
        <f>IFERROR(SUM(A12*I12),"N/A")</f>
        <v>0</v>
      </c>
      <c r="M12" s="30">
        <f>VLOOKUP(E12,Troops!$A$3:$G$147,5,FALSE)*A12</f>
        <v>0</v>
      </c>
      <c r="N12" s="30"/>
      <c r="O12" s="14">
        <f>VLOOKUP(E12,Troops!$A$3:$F$147,6,FALSE)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IFERROR(IF(H12="Elite",VLOOKUP(E12,Troops!$A$3:$D$147,4,FALSE),IF(H12="Mediocre",VLOOKUP(E12,Troops!$A$3:$D$147,2,FALSE),VLOOKUP(E12,Troops!$A$3:$D$147,3,FALSE)))+R12+T12,"-")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2">
      <c r="A13" s="25"/>
      <c r="B13" s="72"/>
      <c r="C13" s="73"/>
      <c r="D13" s="74"/>
      <c r="E13" s="88" t="s">
        <v>15</v>
      </c>
      <c r="F13" s="89"/>
      <c r="G13" s="34" t="s">
        <v>15</v>
      </c>
      <c r="H13" s="62" t="s">
        <v>15</v>
      </c>
      <c r="I13" s="75">
        <f t="shared" ref="I13:I20" si="0">IFERROR(R13+T13+V13+X13+Z13+AB13,"-")</f>
        <v>0</v>
      </c>
      <c r="J13" s="76"/>
      <c r="K13" s="63">
        <f t="shared" ref="K13:K20" si="1">IFERROR(SUM(A13*I13),"N/A")</f>
        <v>0</v>
      </c>
      <c r="M13" s="30">
        <f>VLOOKUP(E13,Troops!$A$3:$G$147,5,FALSE)*A13</f>
        <v>0</v>
      </c>
      <c r="N13" s="30"/>
      <c r="O13" s="14">
        <f>VLOOKUP(E13,Troops!$A$3:$F$147,6,FALSE)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IFERROR(IF(H13="Elite",VLOOKUP(E13,Troops!$A$3:$D$147,4,FALSE),IF(H13="Mediocre",VLOOKUP(E13,Troops!$A$3:$D$147,2,FALSE),VLOOKUP(E13,Troops!$A$3:$D$147,3,FALSE)))+R13+T13,"-")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2">
      <c r="A14" s="25"/>
      <c r="B14" s="72"/>
      <c r="C14" s="102"/>
      <c r="D14" s="90"/>
      <c r="E14" s="88" t="s">
        <v>15</v>
      </c>
      <c r="F14" s="90"/>
      <c r="G14" s="34" t="s">
        <v>15</v>
      </c>
      <c r="H14" s="62" t="s">
        <v>15</v>
      </c>
      <c r="I14" s="75">
        <f t="shared" ref="I14:I15" si="3">IFERROR(R14+T14+V14+X14+Z14+AB14,"-")</f>
        <v>0</v>
      </c>
      <c r="J14" s="76"/>
      <c r="K14" s="63">
        <f t="shared" si="1"/>
        <v>0</v>
      </c>
      <c r="M14" s="30">
        <f>VLOOKUP(E14,Troops!$A$3:$G$147,5,FALSE)*A14</f>
        <v>0</v>
      </c>
      <c r="N14" s="30"/>
      <c r="O14" s="14">
        <f>VLOOKUP(E14,Troops!$A$3:$F$147,6,FALSE)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IFERROR(IF(H14="Elite",VLOOKUP(E14,Troops!$A$3:$D$147,4,FALSE),IF(H14="Mediocre",VLOOKUP(E14,Troops!$A$3:$D$147,2,FALSE),VLOOKUP(E14,Troops!$A$3:$D$147,3,FALSE)))+R14+T14,"-")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2">
      <c r="A15" s="25"/>
      <c r="B15" s="72"/>
      <c r="C15" s="102"/>
      <c r="D15" s="90"/>
      <c r="E15" s="88" t="s">
        <v>15</v>
      </c>
      <c r="F15" s="90"/>
      <c r="G15" s="34" t="s">
        <v>15</v>
      </c>
      <c r="H15" s="62" t="s">
        <v>15</v>
      </c>
      <c r="I15" s="75">
        <f t="shared" si="3"/>
        <v>0</v>
      </c>
      <c r="J15" s="76"/>
      <c r="K15" s="63">
        <f t="shared" si="1"/>
        <v>0</v>
      </c>
      <c r="M15" s="30">
        <f>VLOOKUP(E15,Troops!$A$3:$G$147,5,FALSE)*A15</f>
        <v>0</v>
      </c>
      <c r="N15" s="30"/>
      <c r="O15" s="14">
        <f>VLOOKUP(E15,Troops!$A$3:$F$147,6,FALSE)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IFERROR(IF(H15="Elite",VLOOKUP(E15,Troops!$A$3:$D$147,4,FALSE),IF(H15="Mediocre",VLOOKUP(E15,Troops!$A$3:$D$147,2,FALSE),VLOOKUP(E15,Troops!$A$3:$D$147,3,FALSE)))+R15+T15,"-")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2">
      <c r="A16" s="25"/>
      <c r="B16" s="72"/>
      <c r="C16" s="73"/>
      <c r="D16" s="74"/>
      <c r="E16" s="88" t="s">
        <v>15</v>
      </c>
      <c r="F16" s="89"/>
      <c r="G16" s="34" t="s">
        <v>15</v>
      </c>
      <c r="H16" s="62" t="s">
        <v>15</v>
      </c>
      <c r="I16" s="75">
        <f t="shared" si="0"/>
        <v>0</v>
      </c>
      <c r="J16" s="76"/>
      <c r="K16" s="63">
        <f t="shared" si="1"/>
        <v>0</v>
      </c>
      <c r="M16" s="30">
        <f>VLOOKUP(E16,Troops!$A$3:$G$147,5,FALSE)*A16</f>
        <v>0</v>
      </c>
      <c r="N16" s="30"/>
      <c r="O16" s="14">
        <f>VLOOKUP(E16,Troops!$A$3:$F$147,6,FALSE)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IFERROR(IF(H16="Elite",VLOOKUP(E16,Troops!$A$3:$D$147,4,FALSE),IF(H16="Mediocre",VLOOKUP(E16,Troops!$A$3:$D$147,2,FALSE),VLOOKUP(E16,Troops!$A$3:$D$147,3,FALSE)))+R16+T16,"-")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2">
      <c r="A17" s="25"/>
      <c r="B17" s="72"/>
      <c r="C17" s="73"/>
      <c r="D17" s="74"/>
      <c r="E17" s="88" t="s">
        <v>15</v>
      </c>
      <c r="F17" s="89"/>
      <c r="G17" s="34" t="s">
        <v>15</v>
      </c>
      <c r="H17" s="62" t="s">
        <v>15</v>
      </c>
      <c r="I17" s="75">
        <f t="shared" si="0"/>
        <v>0</v>
      </c>
      <c r="J17" s="76"/>
      <c r="K17" s="63">
        <f t="shared" si="1"/>
        <v>0</v>
      </c>
      <c r="M17" s="30">
        <f>VLOOKUP(E17,Troops!$A$3:$G$147,5,FALSE)*A17</f>
        <v>0</v>
      </c>
      <c r="N17" s="30"/>
      <c r="O17" s="14">
        <f>VLOOKUP(E17,Troops!$A$3:$F$147,6,FALSE)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IFERROR(IF(H17="Elite",VLOOKUP(E17,Troops!$A$3:$D$147,4,FALSE),IF(H17="Mediocre",VLOOKUP(E17,Troops!$A$3:$D$147,2,FALSE),VLOOKUP(E17,Troops!$A$3:$D$147,3,FALSE)))+R17+T17,"-")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2">
      <c r="A18" s="25"/>
      <c r="B18" s="72"/>
      <c r="C18" s="73"/>
      <c r="D18" s="74"/>
      <c r="E18" s="88" t="s">
        <v>15</v>
      </c>
      <c r="F18" s="89"/>
      <c r="G18" s="34" t="s">
        <v>15</v>
      </c>
      <c r="H18" s="62" t="s">
        <v>15</v>
      </c>
      <c r="I18" s="75">
        <f t="shared" si="0"/>
        <v>0</v>
      </c>
      <c r="J18" s="76"/>
      <c r="K18" s="63">
        <f t="shared" si="1"/>
        <v>0</v>
      </c>
      <c r="M18" s="30">
        <f>VLOOKUP(E18,Troops!$A$3:$G$147,5,FALSE)*A18</f>
        <v>0</v>
      </c>
      <c r="N18" s="30"/>
      <c r="O18" s="14">
        <f>VLOOKUP(E18,Troops!$A$3:$F$147,6,FALSE)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IFERROR(IF(H18="Elite",VLOOKUP(E18,Troops!$A$3:$D$147,4,FALSE),IF(H18="Mediocre",VLOOKUP(E18,Troops!$A$3:$D$147,2,FALSE),VLOOKUP(E18,Troops!$A$3:$D$147,3,FALSE)))+R18+T18,"-")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2">
      <c r="A19" s="25"/>
      <c r="B19" s="72"/>
      <c r="C19" s="73"/>
      <c r="D19" s="74"/>
      <c r="E19" s="88" t="s">
        <v>15</v>
      </c>
      <c r="F19" s="89"/>
      <c r="G19" s="34" t="s">
        <v>15</v>
      </c>
      <c r="H19" s="62" t="s">
        <v>15</v>
      </c>
      <c r="I19" s="75">
        <f t="shared" si="0"/>
        <v>0</v>
      </c>
      <c r="J19" s="76"/>
      <c r="K19" s="63">
        <f t="shared" si="1"/>
        <v>0</v>
      </c>
      <c r="M19" s="30">
        <f>VLOOKUP(E19,Troops!$A$3:$G$147,5,FALSE)*A19</f>
        <v>0</v>
      </c>
      <c r="N19" s="30"/>
      <c r="O19" s="14">
        <f>VLOOKUP(E19,Troops!$A$3:$F$147,6,FALSE)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IFERROR(IF(H19="Elite",VLOOKUP(E19,Troops!$A$3:$D$147,4,FALSE),IF(H19="Mediocre",VLOOKUP(E19,Troops!$A$3:$D$147,2,FALSE),VLOOKUP(E19,Troops!$A$3:$D$147,3,FALSE)))+R19+T19,"-")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6" thickBot="1" x14ac:dyDescent="0.25">
      <c r="A20" s="26"/>
      <c r="B20" s="91"/>
      <c r="C20" s="92"/>
      <c r="D20" s="93"/>
      <c r="E20" s="94" t="s">
        <v>15</v>
      </c>
      <c r="F20" s="95"/>
      <c r="G20" s="35" t="s">
        <v>15</v>
      </c>
      <c r="H20" s="32" t="s">
        <v>15</v>
      </c>
      <c r="I20" s="96">
        <f t="shared" si="0"/>
        <v>0</v>
      </c>
      <c r="J20" s="97"/>
      <c r="K20" s="10">
        <f t="shared" si="1"/>
        <v>0</v>
      </c>
      <c r="M20" s="30">
        <f>VLOOKUP(E20,Troops!$A$3:$G$147,5,FALSE)*A20</f>
        <v>0</v>
      </c>
      <c r="N20" s="30"/>
      <c r="O20" s="14">
        <f>VLOOKUP(E20,Troops!$A$3:$F$147,6,FALSE)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IFERROR(IF(H20="Elite",VLOOKUP(E20,Troops!$A$3:$D$147,4,FALSE),IF(H20="Mediocre",VLOOKUP(E20,Troops!$A$3:$D$147,2,FALSE),VLOOKUP(E20,Troops!$A$3:$D$147,3,FALSE)))+R20+T20,"-")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8" thickTop="1" thickBot="1" x14ac:dyDescent="0.25">
      <c r="A21" s="46">
        <f>SUM($P12:$P20)</f>
        <v>0</v>
      </c>
      <c r="B21" s="119"/>
      <c r="C21" s="120"/>
      <c r="D21" s="120"/>
      <c r="E21" s="120"/>
      <c r="F21" s="120"/>
      <c r="G21" s="120"/>
      <c r="H21" s="120"/>
      <c r="I21" s="120"/>
      <c r="J21" s="120"/>
      <c r="K21" s="47">
        <f>SUM(K12:K20)+K10</f>
        <v>0</v>
      </c>
      <c r="M21" s="30"/>
      <c r="N21" s="30"/>
    </row>
    <row r="22" spans="1:28" ht="8" customHeight="1" thickTop="1" thickBot="1" x14ac:dyDescent="0.25">
      <c r="A22" s="2"/>
      <c r="B22" s="3"/>
      <c r="K22" s="2"/>
      <c r="M22" s="30"/>
      <c r="N22" s="30"/>
    </row>
    <row r="23" spans="1:28" ht="17" thickTop="1" x14ac:dyDescent="0.2">
      <c r="A23" s="99" t="s">
        <v>43</v>
      </c>
      <c r="B23" s="100"/>
      <c r="C23" s="100"/>
      <c r="D23" s="100"/>
      <c r="E23" s="100" t="s">
        <v>19</v>
      </c>
      <c r="F23" s="100"/>
      <c r="G23" s="41"/>
      <c r="H23" s="42" t="s">
        <v>20</v>
      </c>
      <c r="I23" s="101" t="s">
        <v>21</v>
      </c>
      <c r="J23" s="101"/>
      <c r="K23" s="38" t="s">
        <v>12</v>
      </c>
      <c r="M23" s="30"/>
      <c r="N23" s="30"/>
      <c r="O23" s="11" t="s">
        <v>5</v>
      </c>
      <c r="P23" s="11" t="s">
        <v>23</v>
      </c>
      <c r="R23" s="11" t="s">
        <v>24</v>
      </c>
      <c r="T23" s="11" t="s">
        <v>25</v>
      </c>
      <c r="V23" s="64" t="s">
        <v>12</v>
      </c>
      <c r="W23" s="64"/>
      <c r="X23" s="64" t="s">
        <v>26</v>
      </c>
      <c r="Y23" s="64"/>
      <c r="Z23" s="64" t="s">
        <v>27</v>
      </c>
      <c r="AB23" s="64" t="s">
        <v>28</v>
      </c>
    </row>
    <row r="24" spans="1:28" ht="16" thickBot="1" x14ac:dyDescent="0.25">
      <c r="A24" s="1"/>
      <c r="B24" s="103"/>
      <c r="C24" s="103"/>
      <c r="D24" s="103"/>
      <c r="E24" s="77"/>
      <c r="F24" s="77"/>
      <c r="H24" s="57" t="s">
        <v>15</v>
      </c>
      <c r="I24" s="78" t="s">
        <v>15</v>
      </c>
      <c r="J24" s="78"/>
      <c r="K24" s="8">
        <f>VLOOKUP(H24,Troops!$AA$3:$AB$7,2,FALSE)+VLOOKUP(I24,Troops!$AD$3:$AE$8,2,FALSE)</f>
        <v>0</v>
      </c>
      <c r="M24" s="30"/>
      <c r="N24" s="30"/>
    </row>
    <row r="25" spans="1:28" ht="18" thickTop="1" thickBot="1" x14ac:dyDescent="0.25">
      <c r="A25" s="43" t="s">
        <v>30</v>
      </c>
      <c r="B25" s="79" t="s">
        <v>31</v>
      </c>
      <c r="C25" s="79"/>
      <c r="D25" s="79"/>
      <c r="E25" s="79" t="s">
        <v>32</v>
      </c>
      <c r="F25" s="79"/>
      <c r="G25" s="44" t="s">
        <v>33</v>
      </c>
      <c r="H25" s="45" t="s">
        <v>34</v>
      </c>
      <c r="I25" s="101" t="s">
        <v>12</v>
      </c>
      <c r="J25" s="101"/>
      <c r="K25" s="39" t="s">
        <v>35</v>
      </c>
      <c r="M25" s="30"/>
      <c r="N25" s="30"/>
    </row>
    <row r="26" spans="1:28" ht="16" thickTop="1" x14ac:dyDescent="0.2">
      <c r="A26" s="24"/>
      <c r="B26" s="81"/>
      <c r="C26" s="82"/>
      <c r="D26" s="83"/>
      <c r="E26" s="81" t="s">
        <v>15</v>
      </c>
      <c r="F26" s="83"/>
      <c r="G26" s="33" t="s">
        <v>15</v>
      </c>
      <c r="H26" s="27" t="s">
        <v>15</v>
      </c>
      <c r="I26" s="86">
        <f>IFERROR(R26+T26+V26+X26+Z26+AB26,"-")</f>
        <v>0</v>
      </c>
      <c r="J26" s="87"/>
      <c r="K26" s="6">
        <f>IFERROR(SUM(A26*I26),"N/A")</f>
        <v>0</v>
      </c>
      <c r="M26" s="30">
        <f>VLOOKUP(E26,Troops!$A$3:$G$147,5,FALSE)*A26</f>
        <v>0</v>
      </c>
      <c r="N26" s="30"/>
      <c r="O26" s="14">
        <f>VLOOKUP(E26,Troops!$A$3:$F$147,6,FALSE)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IFERROR(IF(H26="Elite",VLOOKUP(E26,Troops!$A$3:$D$147,4,FALSE),IF(H26="Mediocre",VLOOKUP(E26,Troops!$A$3:$D$147,2,FALSE),VLOOKUP(E26,Troops!$A$3:$D$147,3,FALSE)))+R26+T26,"-")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2">
      <c r="A27" s="25"/>
      <c r="B27" s="72"/>
      <c r="C27" s="73"/>
      <c r="D27" s="74"/>
      <c r="E27" s="72" t="s">
        <v>15</v>
      </c>
      <c r="F27" s="74"/>
      <c r="G27" s="34" t="s">
        <v>15</v>
      </c>
      <c r="H27" s="31" t="s">
        <v>15</v>
      </c>
      <c r="I27" s="75">
        <f t="shared" ref="I27:I34" si="5">IFERROR(R27+T27+V27+X27+Z27+AB27,"-")</f>
        <v>0</v>
      </c>
      <c r="J27" s="76"/>
      <c r="K27" s="9">
        <f t="shared" ref="K27:K34" si="6">IFERROR(SUM(A27*I27),"N/A")</f>
        <v>0</v>
      </c>
      <c r="M27" s="30">
        <f>VLOOKUP(E27,Troops!$A$3:$G$147,5,FALSE)*A27</f>
        <v>0</v>
      </c>
      <c r="N27" s="30"/>
      <c r="O27" s="14">
        <f>VLOOKUP(E27,Troops!$A$3:$F$147,6,FALSE)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IFERROR(IF(H27="Elite",VLOOKUP(E27,Troops!$A$3:$D$147,4,FALSE),IF(H27="Mediocre",VLOOKUP(E27,Troops!$A$3:$D$147,2,FALSE),VLOOKUP(E27,Troops!$A$3:$D$147,3,FALSE)))+R27+T27,"-")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2">
      <c r="A28" s="25"/>
      <c r="B28" s="121"/>
      <c r="C28" s="122"/>
      <c r="D28" s="123"/>
      <c r="E28" s="72" t="s">
        <v>15</v>
      </c>
      <c r="F28" s="74"/>
      <c r="G28" s="34" t="s">
        <v>15</v>
      </c>
      <c r="H28" s="31" t="s">
        <v>15</v>
      </c>
      <c r="I28" s="75">
        <f t="shared" ref="I28:I29" si="8">IFERROR(R28+T28+V28+X28+Z28+AB28,"-")</f>
        <v>0</v>
      </c>
      <c r="J28" s="76"/>
      <c r="K28" s="9">
        <f t="shared" si="6"/>
        <v>0</v>
      </c>
      <c r="M28" s="30">
        <f>VLOOKUP(E28,Troops!$A$3:$G$147,5,FALSE)*A28</f>
        <v>0</v>
      </c>
      <c r="N28" s="30"/>
      <c r="O28" s="14">
        <f>VLOOKUP(E28,Troops!$A$3:$F$147,6,FALSE)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IFERROR(IF(H28="Elite",VLOOKUP(E28,Troops!$A$3:$D$147,4,FALSE),IF(H28="Mediocre",VLOOKUP(E28,Troops!$A$3:$D$147,2,FALSE),VLOOKUP(E28,Troops!$A$3:$D$147,3,FALSE)))+R28+T28,"-")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2">
      <c r="A29" s="25"/>
      <c r="B29" s="121"/>
      <c r="C29" s="122"/>
      <c r="D29" s="123"/>
      <c r="E29" s="72" t="s">
        <v>15</v>
      </c>
      <c r="F29" s="74"/>
      <c r="G29" s="34" t="s">
        <v>15</v>
      </c>
      <c r="H29" s="31" t="s">
        <v>15</v>
      </c>
      <c r="I29" s="75">
        <f t="shared" si="8"/>
        <v>0</v>
      </c>
      <c r="J29" s="76"/>
      <c r="K29" s="9">
        <f t="shared" si="6"/>
        <v>0</v>
      </c>
      <c r="M29" s="30">
        <f>VLOOKUP(E29,Troops!$A$3:$G$147,5,FALSE)*A29</f>
        <v>0</v>
      </c>
      <c r="N29" s="30"/>
      <c r="O29" s="14">
        <f>VLOOKUP(E29,Troops!$A$3:$F$147,6,FALSE)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IFERROR(IF(H29="Elite",VLOOKUP(E29,Troops!$A$3:$D$147,4,FALSE),IF(H29="Mediocre",VLOOKUP(E29,Troops!$A$3:$D$147,2,FALSE),VLOOKUP(E29,Troops!$A$3:$D$147,3,FALSE)))+R29+T29,"-")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2">
      <c r="A30" s="25"/>
      <c r="B30" s="72"/>
      <c r="C30" s="73"/>
      <c r="D30" s="74"/>
      <c r="E30" s="72" t="s">
        <v>15</v>
      </c>
      <c r="F30" s="74"/>
      <c r="G30" s="34" t="s">
        <v>15</v>
      </c>
      <c r="H30" s="31" t="s">
        <v>15</v>
      </c>
      <c r="I30" s="75">
        <f t="shared" si="5"/>
        <v>0</v>
      </c>
      <c r="J30" s="76"/>
      <c r="K30" s="9">
        <f t="shared" si="6"/>
        <v>0</v>
      </c>
      <c r="M30" s="30">
        <f>VLOOKUP(E30,Troops!$A$3:$G$147,5,FALSE)*A30</f>
        <v>0</v>
      </c>
      <c r="N30" s="30"/>
      <c r="O30" s="14">
        <f>VLOOKUP(E30,Troops!$A$3:$F$147,6,FALSE)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IFERROR(IF(H30="Elite",VLOOKUP(E30,Troops!$A$3:$D$147,4,FALSE),IF(H30="Mediocre",VLOOKUP(E30,Troops!$A$3:$D$147,2,FALSE),VLOOKUP(E30,Troops!$A$3:$D$147,3,FALSE)))+R30+T30,"-")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2">
      <c r="A31" s="25"/>
      <c r="B31" s="72"/>
      <c r="C31" s="73"/>
      <c r="D31" s="74"/>
      <c r="E31" s="72" t="s">
        <v>15</v>
      </c>
      <c r="F31" s="74"/>
      <c r="G31" s="34" t="s">
        <v>15</v>
      </c>
      <c r="H31" s="31" t="s">
        <v>15</v>
      </c>
      <c r="I31" s="75">
        <f t="shared" si="5"/>
        <v>0</v>
      </c>
      <c r="J31" s="76"/>
      <c r="K31" s="9">
        <f t="shared" si="6"/>
        <v>0</v>
      </c>
      <c r="M31" s="30">
        <f>VLOOKUP(E31,Troops!$A$3:$G$147,5,FALSE)*A31</f>
        <v>0</v>
      </c>
      <c r="N31" s="30"/>
      <c r="O31" s="14">
        <f>VLOOKUP(E31,Troops!$A$3:$F$147,6,FALSE)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IFERROR(IF(H31="Elite",VLOOKUP(E31,Troops!$A$3:$D$147,4,FALSE),IF(H31="Mediocre",VLOOKUP(E31,Troops!$A$3:$D$147,2,FALSE),VLOOKUP(E31,Troops!$A$3:$D$147,3,FALSE)))+R31+T31,"-")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2">
      <c r="A32" s="25"/>
      <c r="B32" s="72"/>
      <c r="C32" s="73"/>
      <c r="D32" s="74"/>
      <c r="E32" s="72" t="s">
        <v>15</v>
      </c>
      <c r="F32" s="74"/>
      <c r="G32" s="34" t="s">
        <v>15</v>
      </c>
      <c r="H32" s="31" t="s">
        <v>15</v>
      </c>
      <c r="I32" s="75">
        <f t="shared" si="5"/>
        <v>0</v>
      </c>
      <c r="J32" s="76"/>
      <c r="K32" s="9">
        <f t="shared" si="6"/>
        <v>0</v>
      </c>
      <c r="M32" s="30">
        <f>VLOOKUP(E32,Troops!$A$3:$G$147,5,FALSE)*A32</f>
        <v>0</v>
      </c>
      <c r="N32" s="30"/>
      <c r="O32" s="14">
        <f>VLOOKUP(E32,Troops!$A$3:$F$147,6,FALSE)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IFERROR(IF(H32="Elite",VLOOKUP(E32,Troops!$A$3:$D$147,4,FALSE),IF(H32="Mediocre",VLOOKUP(E32,Troops!$A$3:$D$147,2,FALSE),VLOOKUP(E32,Troops!$A$3:$D$147,3,FALSE)))+R32+T32,"-")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2">
      <c r="A33" s="25"/>
      <c r="B33" s="72"/>
      <c r="C33" s="73"/>
      <c r="D33" s="74"/>
      <c r="E33" s="72" t="s">
        <v>15</v>
      </c>
      <c r="F33" s="74"/>
      <c r="G33" s="34" t="s">
        <v>15</v>
      </c>
      <c r="H33" s="31" t="s">
        <v>15</v>
      </c>
      <c r="I33" s="75">
        <f t="shared" si="5"/>
        <v>0</v>
      </c>
      <c r="J33" s="76"/>
      <c r="K33" s="9">
        <f t="shared" si="6"/>
        <v>0</v>
      </c>
      <c r="M33" s="30">
        <f>VLOOKUP(E33,Troops!$A$3:$G$147,5,FALSE)*A33</f>
        <v>0</v>
      </c>
      <c r="N33" s="30"/>
      <c r="O33" s="14">
        <f>VLOOKUP(E33,Troops!$A$3:$F$147,6,FALSE)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IFERROR(IF(H33="Elite",VLOOKUP(E33,Troops!$A$3:$D$147,4,FALSE),IF(H33="Mediocre",VLOOKUP(E33,Troops!$A$3:$D$147,2,FALSE),VLOOKUP(E33,Troops!$A$3:$D$147,3,FALSE)))+R33+T33,"-")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6" thickBot="1" x14ac:dyDescent="0.25">
      <c r="A34" s="26"/>
      <c r="B34" s="114"/>
      <c r="C34" s="115"/>
      <c r="D34" s="116"/>
      <c r="E34" s="114" t="s">
        <v>15</v>
      </c>
      <c r="F34" s="116"/>
      <c r="G34" s="65" t="s">
        <v>15</v>
      </c>
      <c r="H34" s="66" t="s">
        <v>15</v>
      </c>
      <c r="I34" s="96">
        <f t="shared" si="5"/>
        <v>0</v>
      </c>
      <c r="J34" s="97"/>
      <c r="K34" s="10">
        <f t="shared" si="6"/>
        <v>0</v>
      </c>
      <c r="M34" s="30">
        <f>VLOOKUP(E34,Troops!$A$3:$G$147,5,FALSE)*A34</f>
        <v>0</v>
      </c>
      <c r="N34" s="30"/>
      <c r="O34" s="14">
        <f>VLOOKUP(E34,Troops!$A$3:$F$147,6,FALSE)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IFERROR(IF(H34="Elite",VLOOKUP(E34,Troops!$A$3:$D$147,4,FALSE),IF(H34="Mediocre",VLOOKUP(E34,Troops!$A$3:$D$147,2,FALSE),VLOOKUP(E34,Troops!$A$3:$D$147,3,FALSE)))+R34+T34,"-")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8" thickTop="1" thickBot="1" x14ac:dyDescent="0.25">
      <c r="A35" s="46">
        <v>0</v>
      </c>
      <c r="B35" s="79"/>
      <c r="C35" s="117"/>
      <c r="D35" s="117"/>
      <c r="E35" s="117"/>
      <c r="F35" s="117"/>
      <c r="G35" s="117"/>
      <c r="H35" s="117"/>
      <c r="I35" s="117"/>
      <c r="J35" s="117"/>
      <c r="K35" s="47">
        <f>SUM(K26:K34)+K24</f>
        <v>0</v>
      </c>
      <c r="M35" s="30"/>
      <c r="N35" s="30"/>
    </row>
    <row r="36" spans="1:28" ht="8" customHeight="1" thickTop="1" thickBot="1" x14ac:dyDescent="0.25">
      <c r="A36" s="2"/>
      <c r="B36" s="3"/>
      <c r="K36" s="2"/>
      <c r="M36" s="30"/>
      <c r="N36" s="30"/>
    </row>
    <row r="37" spans="1:28" ht="17" thickTop="1" x14ac:dyDescent="0.2">
      <c r="A37" s="99" t="s">
        <v>50</v>
      </c>
      <c r="B37" s="100"/>
      <c r="C37" s="100"/>
      <c r="D37" s="100"/>
      <c r="E37" s="100" t="s">
        <v>19</v>
      </c>
      <c r="F37" s="100"/>
      <c r="G37" s="41"/>
      <c r="H37" s="42" t="s">
        <v>20</v>
      </c>
      <c r="I37" s="101" t="s">
        <v>21</v>
      </c>
      <c r="J37" s="101"/>
      <c r="K37" s="38" t="s">
        <v>12</v>
      </c>
      <c r="M37" s="30"/>
      <c r="N37" s="30"/>
      <c r="O37" s="11" t="s">
        <v>5</v>
      </c>
      <c r="P37" s="11" t="s">
        <v>23</v>
      </c>
      <c r="R37" s="11" t="s">
        <v>24</v>
      </c>
      <c r="T37" s="11" t="s">
        <v>25</v>
      </c>
      <c r="V37" s="64" t="s">
        <v>12</v>
      </c>
      <c r="W37" s="64"/>
      <c r="X37" s="64" t="s">
        <v>26</v>
      </c>
      <c r="Y37" s="64"/>
      <c r="Z37" s="64" t="s">
        <v>27</v>
      </c>
      <c r="AB37" s="64" t="s">
        <v>28</v>
      </c>
    </row>
    <row r="38" spans="1:28" ht="16" thickBot="1" x14ac:dyDescent="0.25">
      <c r="A38" s="1"/>
      <c r="B38" s="103"/>
      <c r="C38" s="103"/>
      <c r="D38" s="103"/>
      <c r="E38" s="77"/>
      <c r="F38" s="77"/>
      <c r="H38" s="57" t="s">
        <v>15</v>
      </c>
      <c r="I38" s="78" t="s">
        <v>15</v>
      </c>
      <c r="J38" s="78"/>
      <c r="K38" s="4">
        <f>VLOOKUP(H38,Troops!$AA$3:$AB$7,2,FALSE)+VLOOKUP(I38,Troops!$AD$3:$AE$8,2,FALSE)</f>
        <v>0</v>
      </c>
      <c r="M38" s="30"/>
      <c r="N38" s="30"/>
    </row>
    <row r="39" spans="1:28" ht="18" thickTop="1" thickBot="1" x14ac:dyDescent="0.25">
      <c r="A39" s="43" t="s">
        <v>30</v>
      </c>
      <c r="B39" s="79" t="s">
        <v>31</v>
      </c>
      <c r="C39" s="79"/>
      <c r="D39" s="79"/>
      <c r="E39" s="79" t="s">
        <v>32</v>
      </c>
      <c r="F39" s="79"/>
      <c r="G39" s="44" t="s">
        <v>33</v>
      </c>
      <c r="H39" s="45" t="s">
        <v>34</v>
      </c>
      <c r="I39" s="80" t="s">
        <v>12</v>
      </c>
      <c r="J39" s="80"/>
      <c r="K39" s="39" t="s">
        <v>35</v>
      </c>
      <c r="M39" s="30"/>
      <c r="N39" s="30"/>
    </row>
    <row r="40" spans="1:28" ht="16" thickTop="1" x14ac:dyDescent="0.2">
      <c r="A40" s="24"/>
      <c r="B40" s="81"/>
      <c r="C40" s="82"/>
      <c r="D40" s="83"/>
      <c r="E40" s="84" t="s">
        <v>15</v>
      </c>
      <c r="F40" s="85"/>
      <c r="G40" s="33" t="s">
        <v>15</v>
      </c>
      <c r="H40" s="27" t="s">
        <v>15</v>
      </c>
      <c r="I40" s="86">
        <f>IFERROR(R40+T40+V40+X40+Z40+AB40,"-")</f>
        <v>0</v>
      </c>
      <c r="J40" s="87"/>
      <c r="K40" s="6">
        <f>IFERROR(SUM(A40*I40),"N/A")</f>
        <v>0</v>
      </c>
      <c r="M40" s="30">
        <f>VLOOKUP(E40,Troops!$A$3:$G$147,5,FALSE)*A40</f>
        <v>0</v>
      </c>
      <c r="N40" s="30"/>
      <c r="O40" s="14">
        <f>VLOOKUP(E40,Troops!$A$3:$F$147,6,FALSE)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IFERROR(IF(H40="Elite",VLOOKUP(E40,Troops!$A$3:$D$147,4,FALSE),IF(H40="Mediocre",VLOOKUP(E40,Troops!$A$3:$D$147,2,FALSE),VLOOKUP(E40,Troops!$A$3:$D$147,3,FALSE)))+R40+T40,"-")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2">
      <c r="A41" s="25"/>
      <c r="B41" s="72"/>
      <c r="C41" s="73"/>
      <c r="D41" s="74"/>
      <c r="E41" s="88" t="s">
        <v>15</v>
      </c>
      <c r="F41" s="89"/>
      <c r="G41" s="34" t="s">
        <v>15</v>
      </c>
      <c r="H41" s="31" t="s">
        <v>15</v>
      </c>
      <c r="I41" s="75">
        <f t="shared" ref="I41:I48" si="10">IFERROR(R41+T41+V41+X41+Z41+AB41,"-")</f>
        <v>0</v>
      </c>
      <c r="J41" s="76"/>
      <c r="K41" s="9">
        <f t="shared" ref="K41:K48" si="11">IFERROR(SUM(A41*I41),"N/A")</f>
        <v>0</v>
      </c>
      <c r="M41" s="30">
        <f>VLOOKUP(E41,Troops!$A$3:$G$147,5,FALSE)*A41</f>
        <v>0</v>
      </c>
      <c r="N41" s="30"/>
      <c r="O41" s="14">
        <f>VLOOKUP(E41,Troops!$A$3:$F$147,6,FALSE)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IFERROR(IF(H41="Elite",VLOOKUP(E41,Troops!$A$3:$D$147,4,FALSE),IF(H41="Mediocre",VLOOKUP(E41,Troops!$A$3:$D$147,2,FALSE),VLOOKUP(E41,Troops!$A$3:$D$147,3,FALSE)))+R41+T41,"-")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2">
      <c r="A42" s="25"/>
      <c r="B42" s="121"/>
      <c r="C42" s="122"/>
      <c r="D42" s="123"/>
      <c r="E42" s="88" t="s">
        <v>15</v>
      </c>
      <c r="F42" s="89"/>
      <c r="G42" s="34" t="s">
        <v>15</v>
      </c>
      <c r="H42" s="31" t="s">
        <v>15</v>
      </c>
      <c r="I42" s="75">
        <f t="shared" ref="I42:I43" si="13">IFERROR(R42+T42+V42+X42+Z42+AB42,"-")</f>
        <v>0</v>
      </c>
      <c r="J42" s="76"/>
      <c r="K42" s="9">
        <f t="shared" si="11"/>
        <v>0</v>
      </c>
      <c r="M42" s="30">
        <f>VLOOKUP(E42,Troops!$A$3:$G$147,5,FALSE)*A42</f>
        <v>0</v>
      </c>
      <c r="N42" s="30"/>
      <c r="O42" s="14">
        <f>VLOOKUP(E42,Troops!$A$3:$F$147,6,FALSE)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IFERROR(IF(H42="Elite",VLOOKUP(E42,Troops!$A$3:$D$147,4,FALSE),IF(H42="Mediocre",VLOOKUP(E42,Troops!$A$3:$D$147,2,FALSE),VLOOKUP(E42,Troops!$A$3:$D$147,3,FALSE)))+R42+T42,"-")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2">
      <c r="A43" s="25"/>
      <c r="B43" s="121"/>
      <c r="C43" s="122"/>
      <c r="D43" s="123"/>
      <c r="E43" s="88" t="s">
        <v>15</v>
      </c>
      <c r="F43" s="89"/>
      <c r="G43" s="34" t="s">
        <v>15</v>
      </c>
      <c r="H43" s="31" t="s">
        <v>15</v>
      </c>
      <c r="I43" s="75">
        <f t="shared" si="13"/>
        <v>0</v>
      </c>
      <c r="J43" s="76"/>
      <c r="K43" s="9">
        <f t="shared" si="11"/>
        <v>0</v>
      </c>
      <c r="M43" s="30">
        <f>VLOOKUP(E43,Troops!$A$3:$G$147,5,FALSE)*A43</f>
        <v>0</v>
      </c>
      <c r="N43" s="30"/>
      <c r="O43" s="14">
        <f>VLOOKUP(E43,Troops!$A$3:$F$147,6,FALSE)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IFERROR(IF(H43="Elite",VLOOKUP(E43,Troops!$A$3:$D$147,4,FALSE),IF(H43="Mediocre",VLOOKUP(E43,Troops!$A$3:$D$147,2,FALSE),VLOOKUP(E43,Troops!$A$3:$D$147,3,FALSE)))+R43+T43,"-")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2">
      <c r="A44" s="25"/>
      <c r="B44" s="72"/>
      <c r="C44" s="73"/>
      <c r="D44" s="74"/>
      <c r="E44" s="88" t="s">
        <v>15</v>
      </c>
      <c r="F44" s="89"/>
      <c r="G44" s="34" t="s">
        <v>15</v>
      </c>
      <c r="H44" s="31" t="s">
        <v>15</v>
      </c>
      <c r="I44" s="75">
        <f t="shared" si="10"/>
        <v>0</v>
      </c>
      <c r="J44" s="76"/>
      <c r="K44" s="9">
        <f t="shared" si="11"/>
        <v>0</v>
      </c>
      <c r="M44" s="30">
        <f>VLOOKUP(E44,Troops!$A$3:$G$147,5,FALSE)*A44</f>
        <v>0</v>
      </c>
      <c r="N44" s="30"/>
      <c r="O44" s="14">
        <f>VLOOKUP(E44,Troops!$A$3:$F$147,6,FALSE)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IFERROR(IF(H44="Elite",VLOOKUP(E44,Troops!$A$3:$D$147,4,FALSE),IF(H44="Mediocre",VLOOKUP(E44,Troops!$A$3:$D$147,2,FALSE),VLOOKUP(E44,Troops!$A$3:$D$147,3,FALSE)))+R44+T44,"-")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2">
      <c r="A45" s="25"/>
      <c r="B45" s="72"/>
      <c r="C45" s="73"/>
      <c r="D45" s="74"/>
      <c r="E45" s="88" t="s">
        <v>15</v>
      </c>
      <c r="F45" s="89"/>
      <c r="G45" s="34" t="s">
        <v>15</v>
      </c>
      <c r="H45" s="31" t="s">
        <v>15</v>
      </c>
      <c r="I45" s="75">
        <f t="shared" si="10"/>
        <v>0</v>
      </c>
      <c r="J45" s="76"/>
      <c r="K45" s="9">
        <f t="shared" si="11"/>
        <v>0</v>
      </c>
      <c r="M45" s="30">
        <f>VLOOKUP(E45,Troops!$A$3:$G$147,5,FALSE)*A45</f>
        <v>0</v>
      </c>
      <c r="N45" s="30"/>
      <c r="O45" s="14">
        <f>VLOOKUP(E45,Troops!$A$3:$F$147,6,FALSE)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IFERROR(IF(H45="Elite",VLOOKUP(E45,Troops!$A$3:$D$147,4,FALSE),IF(H45="Mediocre",VLOOKUP(E45,Troops!$A$3:$D$147,2,FALSE),VLOOKUP(E45,Troops!$A$3:$D$147,3,FALSE)))+R45+T45,"-")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2">
      <c r="A46" s="25"/>
      <c r="B46" s="72"/>
      <c r="C46" s="73"/>
      <c r="D46" s="74"/>
      <c r="E46" s="88" t="s">
        <v>15</v>
      </c>
      <c r="F46" s="89"/>
      <c r="G46" s="34" t="s">
        <v>15</v>
      </c>
      <c r="H46" s="31" t="s">
        <v>15</v>
      </c>
      <c r="I46" s="75">
        <f t="shared" si="10"/>
        <v>0</v>
      </c>
      <c r="J46" s="76"/>
      <c r="K46" s="9">
        <f t="shared" si="11"/>
        <v>0</v>
      </c>
      <c r="M46" s="30">
        <f>VLOOKUP(E46,Troops!$A$3:$G$147,5,FALSE)*A46</f>
        <v>0</v>
      </c>
      <c r="N46" s="30"/>
      <c r="O46" s="14">
        <f>VLOOKUP(E46,Troops!$A$3:$F$147,6,FALSE)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IFERROR(IF(H46="Elite",VLOOKUP(E46,Troops!$A$3:$D$147,4,FALSE),IF(H46="Mediocre",VLOOKUP(E46,Troops!$A$3:$D$147,2,FALSE),VLOOKUP(E46,Troops!$A$3:$D$147,3,FALSE)))+R46+T46,"-")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2">
      <c r="A47" s="25"/>
      <c r="B47" s="72"/>
      <c r="C47" s="73"/>
      <c r="D47" s="74"/>
      <c r="E47" s="88" t="s">
        <v>15</v>
      </c>
      <c r="F47" s="89"/>
      <c r="G47" s="34" t="s">
        <v>15</v>
      </c>
      <c r="H47" s="31" t="s">
        <v>15</v>
      </c>
      <c r="I47" s="75">
        <f t="shared" si="10"/>
        <v>0</v>
      </c>
      <c r="J47" s="76"/>
      <c r="K47" s="9">
        <f t="shared" si="11"/>
        <v>0</v>
      </c>
      <c r="M47" s="30">
        <f>VLOOKUP(E47,Troops!$A$3:$G$147,5,FALSE)*A47</f>
        <v>0</v>
      </c>
      <c r="N47" s="30"/>
      <c r="O47" s="14">
        <f>VLOOKUP(E47,Troops!$A$3:$F$147,6,FALSE)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IFERROR(IF(H47="Elite",VLOOKUP(E47,Troops!$A$3:$D$147,4,FALSE),IF(H47="Mediocre",VLOOKUP(E47,Troops!$A$3:$D$147,2,FALSE),VLOOKUP(E47,Troops!$A$3:$D$147,3,FALSE)))+R47+T47,"-")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6" thickBot="1" x14ac:dyDescent="0.25">
      <c r="A48" s="26"/>
      <c r="B48" s="91"/>
      <c r="C48" s="92"/>
      <c r="D48" s="93"/>
      <c r="E48" s="94" t="s">
        <v>15</v>
      </c>
      <c r="F48" s="95"/>
      <c r="G48" s="35" t="s">
        <v>15</v>
      </c>
      <c r="H48" s="32" t="s">
        <v>15</v>
      </c>
      <c r="I48" s="96">
        <f t="shared" si="10"/>
        <v>0</v>
      </c>
      <c r="J48" s="97"/>
      <c r="K48" s="10">
        <f t="shared" si="11"/>
        <v>0</v>
      </c>
      <c r="M48" s="30">
        <f>VLOOKUP(E48,Troops!$A$3:$G$147,5,FALSE)*A48</f>
        <v>0</v>
      </c>
      <c r="N48" s="30"/>
      <c r="O48" s="14">
        <f>VLOOKUP(E48,Troops!$A$3:$F$147,6,FALSE)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IFERROR(IF(H48="Elite",VLOOKUP(E48,Troops!$A$3:$D$147,4,FALSE),IF(H48="Mediocre",VLOOKUP(E48,Troops!$A$3:$D$147,2,FALSE),VLOOKUP(E48,Troops!$A$3:$D$147,3,FALSE)))+R48+T48,"-")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8" thickTop="1" thickBot="1" x14ac:dyDescent="0.25">
      <c r="A49" s="46">
        <v>0</v>
      </c>
      <c r="B49" s="79"/>
      <c r="C49" s="98"/>
      <c r="D49" s="98"/>
      <c r="E49" s="98"/>
      <c r="F49" s="98"/>
      <c r="G49" s="98"/>
      <c r="H49" s="98"/>
      <c r="I49" s="98"/>
      <c r="J49" s="98"/>
      <c r="K49" s="47">
        <f>SUM(K40:K48)+K38</f>
        <v>0</v>
      </c>
      <c r="M49" s="30"/>
      <c r="N49" s="30"/>
    </row>
    <row r="50" spans="1:28" ht="8" customHeight="1" thickTop="1" thickBot="1" x14ac:dyDescent="0.25">
      <c r="M50" s="30"/>
      <c r="N50" s="30"/>
    </row>
    <row r="51" spans="1:28" ht="17" thickTop="1" x14ac:dyDescent="0.2">
      <c r="A51" s="99" t="s">
        <v>57</v>
      </c>
      <c r="B51" s="100"/>
      <c r="C51" s="100"/>
      <c r="D51" s="100"/>
      <c r="E51" s="100" t="s">
        <v>19</v>
      </c>
      <c r="F51" s="100"/>
      <c r="G51" s="41"/>
      <c r="H51" s="42" t="s">
        <v>20</v>
      </c>
      <c r="I51" s="101" t="s">
        <v>21</v>
      </c>
      <c r="J51" s="101"/>
      <c r="K51" s="38" t="s">
        <v>12</v>
      </c>
      <c r="M51" s="30"/>
      <c r="N51" s="30"/>
      <c r="O51" s="11" t="s">
        <v>5</v>
      </c>
      <c r="P51" s="11" t="s">
        <v>23</v>
      </c>
      <c r="R51" s="11" t="s">
        <v>24</v>
      </c>
      <c r="T51" s="11" t="s">
        <v>25</v>
      </c>
      <c r="V51" s="64" t="s">
        <v>12</v>
      </c>
      <c r="W51" s="64"/>
      <c r="X51" s="64" t="s">
        <v>26</v>
      </c>
      <c r="Z51" s="64" t="s">
        <v>27</v>
      </c>
      <c r="AB51" s="64" t="s">
        <v>28</v>
      </c>
    </row>
    <row r="52" spans="1:28" ht="16" thickBot="1" x14ac:dyDescent="0.25">
      <c r="A52" s="1"/>
      <c r="B52" s="103"/>
      <c r="C52" s="103"/>
      <c r="D52" s="103"/>
      <c r="E52" s="77"/>
      <c r="F52" s="77"/>
      <c r="H52" s="57" t="s">
        <v>15</v>
      </c>
      <c r="I52" s="78" t="s">
        <v>15</v>
      </c>
      <c r="J52" s="78"/>
      <c r="K52" s="4">
        <f>VLOOKUP(H52,Troops!$AA$3:$AB$7,2,FALSE)+VLOOKUP(I52,Troops!$AD$3:$AE$8,2,FALSE)</f>
        <v>0</v>
      </c>
      <c r="M52" s="30"/>
      <c r="N52" s="30"/>
    </row>
    <row r="53" spans="1:28" ht="18" thickTop="1" thickBot="1" x14ac:dyDescent="0.25">
      <c r="A53" s="43" t="s">
        <v>30</v>
      </c>
      <c r="B53" s="79" t="s">
        <v>31</v>
      </c>
      <c r="C53" s="79"/>
      <c r="D53" s="79"/>
      <c r="E53" s="79" t="s">
        <v>32</v>
      </c>
      <c r="F53" s="79"/>
      <c r="G53" s="44" t="s">
        <v>33</v>
      </c>
      <c r="H53" s="45" t="s">
        <v>34</v>
      </c>
      <c r="I53" s="80" t="s">
        <v>12</v>
      </c>
      <c r="J53" s="80"/>
      <c r="K53" s="39" t="s">
        <v>35</v>
      </c>
      <c r="M53" s="30"/>
      <c r="N53" s="30"/>
    </row>
    <row r="54" spans="1:28" ht="16" thickTop="1" x14ac:dyDescent="0.2">
      <c r="A54" s="24"/>
      <c r="B54" s="81"/>
      <c r="C54" s="82"/>
      <c r="D54" s="83"/>
      <c r="E54" s="124" t="s">
        <v>15</v>
      </c>
      <c r="F54" s="125"/>
      <c r="G54" s="70" t="s">
        <v>15</v>
      </c>
      <c r="H54" s="71" t="s">
        <v>15</v>
      </c>
      <c r="I54" s="86">
        <f>IFERROR(R54+T54+V54+X54+Z54+AB54,"-")</f>
        <v>0</v>
      </c>
      <c r="J54" s="87"/>
      <c r="K54" s="6">
        <f>IFERROR(SUM(A54*I54),"N/A")</f>
        <v>0</v>
      </c>
      <c r="M54" s="30">
        <f>VLOOKUP(E54,Troops!$A$3:$G$147,5,FALSE)*A54</f>
        <v>0</v>
      </c>
      <c r="N54" s="30"/>
      <c r="O54" s="14">
        <f>VLOOKUP(E54,Troops!$A$3:$F$147,6,FALSE)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IFERROR(IF(H54="Elite",VLOOKUP(E54,Troops!$A$3:$D$147,4,FALSE),IF(H54="Mediocre",VLOOKUP(E54,Troops!$A$3:$D$147,2,FALSE),VLOOKUP(E54,Troops!$A$3:$D$147,3,FALSE)))+R54+T54,"-")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2">
      <c r="A55" s="67"/>
      <c r="B55" s="121"/>
      <c r="C55" s="122"/>
      <c r="D55" s="123"/>
      <c r="E55" s="88" t="s">
        <v>15</v>
      </c>
      <c r="F55" s="89"/>
      <c r="G55" s="34" t="s">
        <v>15</v>
      </c>
      <c r="H55" s="31" t="s">
        <v>15</v>
      </c>
      <c r="I55" s="75">
        <f t="shared" ref="I55:I56" si="15">IFERROR(R55+T55+V55+X55+Z55+AB55,"-")</f>
        <v>0</v>
      </c>
      <c r="J55" s="76"/>
      <c r="K55" s="9">
        <f t="shared" ref="K55:K62" si="16">IFERROR(SUM(A55*I55),"N/A")</f>
        <v>0</v>
      </c>
      <c r="M55" s="30">
        <f>VLOOKUP(E55,Troops!$A$3:$G$147,5,FALSE)*A55</f>
        <v>0</v>
      </c>
      <c r="N55" s="30"/>
      <c r="O55" s="14">
        <f>VLOOKUP(E55,Troops!$A$3:$F$147,6,FALSE)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IFERROR(IF(H55="Elite",VLOOKUP(E55,Troops!$A$3:$D$147,4,FALSE),IF(H55="Mediocre",VLOOKUP(E55,Troops!$A$3:$D$147,2,FALSE),VLOOKUP(E55,Troops!$A$3:$D$147,3,FALSE)))+R55+T55,"-")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2">
      <c r="A56" s="67"/>
      <c r="B56" s="121"/>
      <c r="C56" s="122"/>
      <c r="D56" s="123"/>
      <c r="E56" s="126" t="s">
        <v>15</v>
      </c>
      <c r="F56" s="127"/>
      <c r="G56" s="68" t="s">
        <v>15</v>
      </c>
      <c r="H56" s="69" t="s">
        <v>15</v>
      </c>
      <c r="I56" s="96">
        <f t="shared" si="15"/>
        <v>0</v>
      </c>
      <c r="J56" s="97"/>
      <c r="K56" s="9">
        <f t="shared" si="16"/>
        <v>0</v>
      </c>
      <c r="M56" s="30">
        <f>VLOOKUP(E56,Troops!$A$3:$G$147,5,FALSE)*A56</f>
        <v>0</v>
      </c>
      <c r="N56" s="30"/>
      <c r="O56" s="14">
        <f>VLOOKUP(E56,Troops!$A$3:$F$147,6,FALSE)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IFERROR(IF(H56="Elite",VLOOKUP(E56,Troops!$A$3:$D$147,4,FALSE),IF(H56="Mediocre",VLOOKUP(E56,Troops!$A$3:$D$147,2,FALSE),VLOOKUP(E56,Troops!$A$3:$D$147,3,FALSE)))+R56+T56,"-")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2">
      <c r="A57" s="25"/>
      <c r="B57" s="72"/>
      <c r="C57" s="73"/>
      <c r="D57" s="74"/>
      <c r="E57" s="88" t="s">
        <v>15</v>
      </c>
      <c r="F57" s="89"/>
      <c r="G57" s="34" t="s">
        <v>15</v>
      </c>
      <c r="H57" s="31" t="s">
        <v>15</v>
      </c>
      <c r="I57" s="75">
        <f t="shared" ref="I57:I62" si="18">IFERROR(R57+T57+V57+X57+Z57+AB57,"-")</f>
        <v>0</v>
      </c>
      <c r="J57" s="76"/>
      <c r="K57" s="9">
        <f t="shared" si="16"/>
        <v>0</v>
      </c>
      <c r="M57" s="30">
        <f>VLOOKUP(E57,Troops!$A$3:$G$147,5,FALSE)*A57</f>
        <v>0</v>
      </c>
      <c r="N57" s="30"/>
      <c r="O57" s="14">
        <f>VLOOKUP(E57,Troops!$A$3:$F$147,6,FALSE)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IFERROR(IF(H57="Elite",VLOOKUP(E57,Troops!$A$3:$D$147,4,FALSE),IF(H57="Mediocre",VLOOKUP(E57,Troops!$A$3:$D$147,2,FALSE),VLOOKUP(E57,Troops!$A$3:$D$147,3,FALSE)))+R57+T57,"-")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2">
      <c r="A58" s="25"/>
      <c r="B58" s="72"/>
      <c r="C58" s="73"/>
      <c r="D58" s="74"/>
      <c r="E58" s="88" t="s">
        <v>15</v>
      </c>
      <c r="F58" s="89"/>
      <c r="G58" s="34" t="s">
        <v>15</v>
      </c>
      <c r="H58" s="31" t="s">
        <v>15</v>
      </c>
      <c r="I58" s="75">
        <f t="shared" si="18"/>
        <v>0</v>
      </c>
      <c r="J58" s="76"/>
      <c r="K58" s="9">
        <f t="shared" si="16"/>
        <v>0</v>
      </c>
      <c r="M58" s="30">
        <f>VLOOKUP(E58,Troops!$A$3:$G$147,5,FALSE)*A58</f>
        <v>0</v>
      </c>
      <c r="N58" s="30"/>
      <c r="O58" s="14">
        <f>VLOOKUP(E58,Troops!$A$3:$F$147,6,FALSE)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IFERROR(IF(H58="Elite",VLOOKUP(E58,Troops!$A$3:$D$147,4,FALSE),IF(H58="Mediocre",VLOOKUP(E58,Troops!$A$3:$D$147,2,FALSE),VLOOKUP(E58,Troops!$A$3:$D$147,3,FALSE)))+R58+T58,"-")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2">
      <c r="A59" s="25"/>
      <c r="B59" s="72"/>
      <c r="C59" s="73"/>
      <c r="D59" s="74"/>
      <c r="E59" s="88" t="s">
        <v>15</v>
      </c>
      <c r="F59" s="89"/>
      <c r="G59" s="34" t="s">
        <v>15</v>
      </c>
      <c r="H59" s="31" t="s">
        <v>15</v>
      </c>
      <c r="I59" s="75">
        <f t="shared" si="18"/>
        <v>0</v>
      </c>
      <c r="J59" s="76"/>
      <c r="K59" s="9">
        <f t="shared" si="16"/>
        <v>0</v>
      </c>
      <c r="M59" s="30">
        <f>VLOOKUP(E59,Troops!$A$3:$G$147,5,FALSE)*A59</f>
        <v>0</v>
      </c>
      <c r="N59" s="30"/>
      <c r="O59" s="14">
        <f>VLOOKUP(E59,Troops!$A$3:$F$147,6,FALSE)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IFERROR(IF(H59="Elite",VLOOKUP(E59,Troops!$A$3:$D$147,4,FALSE),IF(H59="Mediocre",VLOOKUP(E59,Troops!$A$3:$D$147,2,FALSE),VLOOKUP(E59,Troops!$A$3:$D$147,3,FALSE)))+R59+T59,"-")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2">
      <c r="A60" s="25"/>
      <c r="B60" s="72"/>
      <c r="C60" s="73"/>
      <c r="D60" s="74"/>
      <c r="E60" s="88" t="s">
        <v>15</v>
      </c>
      <c r="F60" s="89"/>
      <c r="G60" s="34" t="s">
        <v>15</v>
      </c>
      <c r="H60" s="31" t="s">
        <v>15</v>
      </c>
      <c r="I60" s="75">
        <f t="shared" si="18"/>
        <v>0</v>
      </c>
      <c r="J60" s="76"/>
      <c r="K60" s="9">
        <f t="shared" si="16"/>
        <v>0</v>
      </c>
      <c r="M60" s="30">
        <f>VLOOKUP(E60,Troops!$A$3:$G$147,5,FALSE)*A60</f>
        <v>0</v>
      </c>
      <c r="N60" s="30"/>
      <c r="O60" s="14">
        <f>VLOOKUP(E60,Troops!$A$3:$F$147,6,FALSE)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IFERROR(IF(H60="Elite",VLOOKUP(E60,Troops!$A$3:$D$147,4,FALSE),IF(H60="Mediocre",VLOOKUP(E60,Troops!$A$3:$D$147,2,FALSE),VLOOKUP(E60,Troops!$A$3:$D$147,3,FALSE)))+R60+T60,"-")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2">
      <c r="A61" s="25"/>
      <c r="B61" s="72"/>
      <c r="C61" s="73"/>
      <c r="D61" s="74"/>
      <c r="E61" s="88" t="s">
        <v>15</v>
      </c>
      <c r="F61" s="89"/>
      <c r="G61" s="34" t="s">
        <v>15</v>
      </c>
      <c r="H61" s="31" t="s">
        <v>15</v>
      </c>
      <c r="I61" s="75">
        <f t="shared" si="18"/>
        <v>0</v>
      </c>
      <c r="J61" s="76"/>
      <c r="K61" s="9">
        <f t="shared" si="16"/>
        <v>0</v>
      </c>
      <c r="M61" s="30">
        <f>VLOOKUP(E61,Troops!$A$3:$G$147,5,FALSE)*A61</f>
        <v>0</v>
      </c>
      <c r="N61" s="30"/>
      <c r="O61" s="14">
        <f>VLOOKUP(E61,Troops!$A$3:$F$147,6,FALSE)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IFERROR(IF(H61="Elite",VLOOKUP(E61,Troops!$A$3:$D$147,4,FALSE),IF(H61="Mediocre",VLOOKUP(E61,Troops!$A$3:$D$147,2,FALSE),VLOOKUP(E61,Troops!$A$3:$D$147,3,FALSE)))+R61+T61,"-")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6" thickBot="1" x14ac:dyDescent="0.25">
      <c r="A62" s="26"/>
      <c r="B62" s="91"/>
      <c r="C62" s="92"/>
      <c r="D62" s="93"/>
      <c r="E62" s="94" t="s">
        <v>15</v>
      </c>
      <c r="F62" s="95"/>
      <c r="G62" s="35" t="s">
        <v>15</v>
      </c>
      <c r="H62" s="32" t="s">
        <v>15</v>
      </c>
      <c r="I62" s="96">
        <f t="shared" si="18"/>
        <v>0</v>
      </c>
      <c r="J62" s="97"/>
      <c r="K62" s="10">
        <f t="shared" si="16"/>
        <v>0</v>
      </c>
      <c r="M62" s="30">
        <f>VLOOKUP(E62,Troops!$A$3:$G$147,5,FALSE)*A62</f>
        <v>0</v>
      </c>
      <c r="N62" s="30"/>
      <c r="O62" s="14">
        <f>VLOOKUP(E62,Troops!$A$3:$F$147,6,FALSE)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IFERROR(IF(H62="Elite",VLOOKUP(E62,Troops!$A$3:$D$147,4,FALSE),IF(H62="Mediocre",VLOOKUP(E62,Troops!$A$3:$D$147,2,FALSE),VLOOKUP(E62,Troops!$A$3:$D$147,3,FALSE)))+R62+T62,"-")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8" thickTop="1" thickBot="1" x14ac:dyDescent="0.25">
      <c r="A63" s="46">
        <v>0</v>
      </c>
      <c r="B63" s="79"/>
      <c r="C63" s="98"/>
      <c r="D63" s="98"/>
      <c r="E63" s="98"/>
      <c r="F63" s="98"/>
      <c r="G63" s="98"/>
      <c r="H63" s="98"/>
      <c r="I63" s="98"/>
      <c r="J63" s="98"/>
      <c r="K63" s="47">
        <f>SUM(K54:K62)+K52</f>
        <v>0</v>
      </c>
      <c r="M63" s="30"/>
      <c r="N63" s="30"/>
    </row>
    <row r="64" spans="1:28" ht="8" customHeight="1" thickTop="1" x14ac:dyDescent="0.2">
      <c r="M64" s="30"/>
      <c r="N64" s="30"/>
    </row>
    <row r="65" spans="1:14" ht="8" customHeight="1" thickBot="1" x14ac:dyDescent="0.25">
      <c r="M65" s="30"/>
      <c r="N65" s="30"/>
    </row>
    <row r="66" spans="1:14" ht="18" thickTop="1" thickBot="1" x14ac:dyDescent="0.25">
      <c r="A66" s="48">
        <f>SUM(A21+A35+A49+A63+M5)</f>
        <v>0</v>
      </c>
      <c r="B66" s="118" t="s">
        <v>54</v>
      </c>
      <c r="C66" s="118"/>
      <c r="D66" s="118"/>
      <c r="E66" s="118"/>
      <c r="F66" s="118"/>
      <c r="G66" s="49"/>
      <c r="H66" s="118" t="s">
        <v>55</v>
      </c>
      <c r="I66" s="118"/>
      <c r="J66" s="118"/>
      <c r="K66" s="50">
        <f>SUM(F7+K6+K7+K21+K35+K49+K63)</f>
        <v>0</v>
      </c>
    </row>
    <row r="67" spans="1:14" ht="16" thickTop="1" x14ac:dyDescent="0.2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E52:F52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E38:F38"/>
    <mergeCell ref="I38:J38"/>
    <mergeCell ref="B38:D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B21:J21"/>
    <mergeCell ref="A23:D23"/>
    <mergeCell ref="E23:F23"/>
    <mergeCell ref="I23:J23"/>
    <mergeCell ref="E24:F24"/>
    <mergeCell ref="I24:J24"/>
    <mergeCell ref="B19:D19"/>
    <mergeCell ref="E19:F19"/>
    <mergeCell ref="I19:J19"/>
    <mergeCell ref="B20:D20"/>
    <mergeCell ref="E20:F20"/>
    <mergeCell ref="I20:J20"/>
    <mergeCell ref="B24:D24"/>
    <mergeCell ref="B17:D17"/>
    <mergeCell ref="E17:F17"/>
    <mergeCell ref="I17:J17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  <mergeCell ref="I15:J15"/>
    <mergeCell ref="B12:D12"/>
    <mergeCell ref="E12:F12"/>
    <mergeCell ref="I12:J12"/>
    <mergeCell ref="C6:D6"/>
    <mergeCell ref="H6:I6"/>
    <mergeCell ref="C7:D7"/>
    <mergeCell ref="H7:I7"/>
    <mergeCell ref="A9:D9"/>
    <mergeCell ref="E9:F9"/>
    <mergeCell ref="I9:J9"/>
    <mergeCell ref="B10:D10"/>
    <mergeCell ref="D2:F2"/>
    <mergeCell ref="H2:J2"/>
    <mergeCell ref="D3:F3"/>
    <mergeCell ref="H3:J3"/>
    <mergeCell ref="C5:E5"/>
    <mergeCell ref="H5:I5"/>
    <mergeCell ref="E10:F10"/>
    <mergeCell ref="I10:J10"/>
    <mergeCell ref="B11:D11"/>
    <mergeCell ref="E11:F11"/>
    <mergeCell ref="I11:J11"/>
    <mergeCell ref="I57:J57"/>
    <mergeCell ref="B62:D62"/>
    <mergeCell ref="E62:F62"/>
    <mergeCell ref="I62:J6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baseColWidth="10" defaultColWidth="8.83203125" defaultRowHeight="15" x14ac:dyDescent="0.2"/>
  <cols>
    <col min="1" max="1" width="8.83203125" style="14"/>
    <col min="2" max="2" width="38.33203125" style="14" bestFit="1" customWidth="1"/>
    <col min="3" max="16384" width="8.83203125" style="14"/>
  </cols>
  <sheetData>
    <row r="1" spans="1:2" x14ac:dyDescent="0.2">
      <c r="A1" s="14">
        <v>0</v>
      </c>
      <c r="B1" s="15" t="s">
        <v>58</v>
      </c>
    </row>
    <row r="2" spans="1:2" x14ac:dyDescent="0.2">
      <c r="A2" s="14">
        <v>1</v>
      </c>
      <c r="B2" s="14" t="s">
        <v>59</v>
      </c>
    </row>
    <row r="3" spans="1:2" x14ac:dyDescent="0.2">
      <c r="A3" s="14">
        <v>2</v>
      </c>
      <c r="B3" s="14" t="s">
        <v>60</v>
      </c>
    </row>
    <row r="4" spans="1:2" x14ac:dyDescent="0.2">
      <c r="A4" s="14">
        <v>3</v>
      </c>
      <c r="B4" s="14" t="s">
        <v>61</v>
      </c>
    </row>
    <row r="5" spans="1:2" x14ac:dyDescent="0.2">
      <c r="A5" s="14">
        <v>4</v>
      </c>
      <c r="B5" s="14" t="s">
        <v>62</v>
      </c>
    </row>
    <row r="6" spans="1:2" x14ac:dyDescent="0.2">
      <c r="A6" s="14">
        <v>5</v>
      </c>
      <c r="B6" s="14" t="s">
        <v>63</v>
      </c>
    </row>
    <row r="7" spans="1:2" x14ac:dyDescent="0.2">
      <c r="A7" s="14">
        <v>6</v>
      </c>
      <c r="B7" s="14" t="s">
        <v>64</v>
      </c>
    </row>
    <row r="8" spans="1:2" x14ac:dyDescent="0.2">
      <c r="A8" s="14">
        <v>7</v>
      </c>
      <c r="B8" s="14" t="s">
        <v>65</v>
      </c>
    </row>
    <row r="9" spans="1:2" x14ac:dyDescent="0.2">
      <c r="A9" s="14">
        <v>8</v>
      </c>
      <c r="B9" s="14" t="s">
        <v>66</v>
      </c>
    </row>
    <row r="10" spans="1:2" x14ac:dyDescent="0.2">
      <c r="A10" s="14">
        <v>9</v>
      </c>
      <c r="B10" s="14" t="s">
        <v>67</v>
      </c>
    </row>
    <row r="11" spans="1:2" x14ac:dyDescent="0.2">
      <c r="A11" s="14">
        <v>10</v>
      </c>
      <c r="B11" s="14" t="s">
        <v>68</v>
      </c>
    </row>
    <row r="12" spans="1:2" x14ac:dyDescent="0.2">
      <c r="A12" s="14">
        <v>11</v>
      </c>
      <c r="B12" s="14" t="s">
        <v>69</v>
      </c>
    </row>
    <row r="13" spans="1:2" x14ac:dyDescent="0.2">
      <c r="A13" s="14">
        <v>12</v>
      </c>
      <c r="B13" s="14" t="s">
        <v>70</v>
      </c>
    </row>
    <row r="14" spans="1:2" x14ac:dyDescent="0.2">
      <c r="A14" s="14">
        <v>13</v>
      </c>
      <c r="B14" s="14" t="s">
        <v>71</v>
      </c>
    </row>
    <row r="15" spans="1:2" x14ac:dyDescent="0.2">
      <c r="A15" s="14">
        <v>14</v>
      </c>
      <c r="B15" s="14" t="s">
        <v>72</v>
      </c>
    </row>
    <row r="16" spans="1:2" x14ac:dyDescent="0.2">
      <c r="A16" s="14">
        <v>15</v>
      </c>
      <c r="B16" s="14" t="s">
        <v>73</v>
      </c>
    </row>
    <row r="17" spans="1:2" x14ac:dyDescent="0.2">
      <c r="A17" s="14">
        <v>16</v>
      </c>
      <c r="B17" s="14" t="s">
        <v>74</v>
      </c>
    </row>
    <row r="18" spans="1:2" x14ac:dyDescent="0.2">
      <c r="A18" s="14">
        <v>17</v>
      </c>
      <c r="B18" s="14" t="s">
        <v>75</v>
      </c>
    </row>
    <row r="19" spans="1:2" x14ac:dyDescent="0.2">
      <c r="A19" s="14">
        <v>18</v>
      </c>
      <c r="B19" s="14" t="s">
        <v>76</v>
      </c>
    </row>
    <row r="20" spans="1:2" x14ac:dyDescent="0.2">
      <c r="A20" s="14">
        <v>19</v>
      </c>
      <c r="B20" s="14" t="s">
        <v>77</v>
      </c>
    </row>
    <row r="21" spans="1:2" x14ac:dyDescent="0.2">
      <c r="A21" s="14">
        <v>20</v>
      </c>
      <c r="B21" s="14" t="s">
        <v>78</v>
      </c>
    </row>
    <row r="22" spans="1:2" x14ac:dyDescent="0.2">
      <c r="A22" s="14">
        <v>21</v>
      </c>
      <c r="B22" s="14" t="s">
        <v>79</v>
      </c>
    </row>
    <row r="23" spans="1:2" x14ac:dyDescent="0.2">
      <c r="A23" s="14">
        <v>22</v>
      </c>
      <c r="B23" s="14" t="s">
        <v>80</v>
      </c>
    </row>
    <row r="24" spans="1:2" x14ac:dyDescent="0.2">
      <c r="A24" s="14">
        <v>23</v>
      </c>
      <c r="B24" s="14" t="s">
        <v>81</v>
      </c>
    </row>
    <row r="25" spans="1:2" x14ac:dyDescent="0.2">
      <c r="A25" s="14">
        <v>24</v>
      </c>
      <c r="B25" s="14" t="s">
        <v>82</v>
      </c>
    </row>
    <row r="26" spans="1:2" x14ac:dyDescent="0.2">
      <c r="A26" s="14">
        <v>25</v>
      </c>
      <c r="B26" s="14" t="s">
        <v>83</v>
      </c>
    </row>
    <row r="27" spans="1:2" x14ac:dyDescent="0.2">
      <c r="A27" s="14">
        <v>26</v>
      </c>
      <c r="B27" s="14" t="s">
        <v>84</v>
      </c>
    </row>
    <row r="28" spans="1:2" x14ac:dyDescent="0.2">
      <c r="A28" s="14">
        <v>27</v>
      </c>
      <c r="B28" s="14" t="s">
        <v>85</v>
      </c>
    </row>
    <row r="29" spans="1:2" x14ac:dyDescent="0.2">
      <c r="A29" s="14">
        <v>28</v>
      </c>
      <c r="B29" s="14" t="s">
        <v>86</v>
      </c>
    </row>
    <row r="30" spans="1:2" x14ac:dyDescent="0.2">
      <c r="A30" s="14">
        <v>29</v>
      </c>
      <c r="B30" s="14" t="s">
        <v>87</v>
      </c>
    </row>
    <row r="31" spans="1:2" x14ac:dyDescent="0.2">
      <c r="A31" s="14">
        <v>30</v>
      </c>
      <c r="B31" s="14" t="s">
        <v>88</v>
      </c>
    </row>
    <row r="32" spans="1:2" x14ac:dyDescent="0.2">
      <c r="A32" s="14">
        <v>31</v>
      </c>
      <c r="B32" s="14" t="s">
        <v>89</v>
      </c>
    </row>
    <row r="33" spans="1:2" x14ac:dyDescent="0.2">
      <c r="A33" s="14">
        <v>32</v>
      </c>
      <c r="B33" s="14" t="s">
        <v>90</v>
      </c>
    </row>
    <row r="34" spans="1:2" x14ac:dyDescent="0.2">
      <c r="A34" s="14">
        <v>33</v>
      </c>
      <c r="B34" s="14" t="s">
        <v>91</v>
      </c>
    </row>
    <row r="35" spans="1:2" x14ac:dyDescent="0.2">
      <c r="A35" s="14">
        <v>34</v>
      </c>
      <c r="B35" s="14" t="s">
        <v>92</v>
      </c>
    </row>
    <row r="36" spans="1:2" x14ac:dyDescent="0.2">
      <c r="A36" s="14">
        <v>35</v>
      </c>
      <c r="B36" s="14" t="s">
        <v>93</v>
      </c>
    </row>
    <row r="37" spans="1:2" x14ac:dyDescent="0.2">
      <c r="A37" s="14">
        <v>36</v>
      </c>
      <c r="B37" s="14" t="s">
        <v>94</v>
      </c>
    </row>
    <row r="38" spans="1:2" x14ac:dyDescent="0.2">
      <c r="A38" s="14">
        <v>37</v>
      </c>
      <c r="B38" s="14" t="s">
        <v>95</v>
      </c>
    </row>
    <row r="39" spans="1:2" x14ac:dyDescent="0.2">
      <c r="A39" s="14">
        <v>38</v>
      </c>
      <c r="B39" s="14" t="s">
        <v>96</v>
      </c>
    </row>
    <row r="40" spans="1:2" x14ac:dyDescent="0.2">
      <c r="A40" s="14">
        <v>39</v>
      </c>
      <c r="B40" s="14" t="s">
        <v>97</v>
      </c>
    </row>
    <row r="41" spans="1:2" x14ac:dyDescent="0.2">
      <c r="A41" s="14">
        <v>40</v>
      </c>
      <c r="B41" s="14" t="s">
        <v>98</v>
      </c>
    </row>
    <row r="42" spans="1:2" x14ac:dyDescent="0.2">
      <c r="A42" s="14">
        <v>41</v>
      </c>
      <c r="B42" s="14" t="s">
        <v>99</v>
      </c>
    </row>
    <row r="43" spans="1:2" x14ac:dyDescent="0.2">
      <c r="A43" s="14">
        <v>42</v>
      </c>
      <c r="B43" s="14" t="s">
        <v>100</v>
      </c>
    </row>
    <row r="44" spans="1:2" x14ac:dyDescent="0.2">
      <c r="A44" s="14">
        <v>43</v>
      </c>
      <c r="B44" s="14" t="s">
        <v>101</v>
      </c>
    </row>
    <row r="45" spans="1:2" x14ac:dyDescent="0.2">
      <c r="A45" s="14">
        <v>44</v>
      </c>
      <c r="B45" s="14" t="s">
        <v>102</v>
      </c>
    </row>
    <row r="46" spans="1:2" x14ac:dyDescent="0.2">
      <c r="A46" s="14">
        <v>45</v>
      </c>
      <c r="B46" s="14" t="s">
        <v>41</v>
      </c>
    </row>
    <row r="47" spans="1:2" x14ac:dyDescent="0.2">
      <c r="A47" s="14">
        <v>46</v>
      </c>
      <c r="B47" s="14" t="s">
        <v>103</v>
      </c>
    </row>
    <row r="48" spans="1:2" x14ac:dyDescent="0.2">
      <c r="A48" s="14">
        <v>47</v>
      </c>
      <c r="B48" s="14" t="s">
        <v>104</v>
      </c>
    </row>
    <row r="49" spans="1:2" x14ac:dyDescent="0.2">
      <c r="A49" s="14">
        <v>48</v>
      </c>
      <c r="B49" s="14" t="s">
        <v>105</v>
      </c>
    </row>
    <row r="50" spans="1:2" x14ac:dyDescent="0.2">
      <c r="A50" s="14">
        <v>49</v>
      </c>
      <c r="B50" s="14" t="s">
        <v>106</v>
      </c>
    </row>
    <row r="51" spans="1:2" x14ac:dyDescent="0.2">
      <c r="A51" s="14">
        <v>50</v>
      </c>
      <c r="B51" s="14" t="s">
        <v>107</v>
      </c>
    </row>
    <row r="52" spans="1:2" x14ac:dyDescent="0.2">
      <c r="A52" s="14">
        <v>51</v>
      </c>
      <c r="B52" s="14" t="s">
        <v>108</v>
      </c>
    </row>
    <row r="53" spans="1:2" x14ac:dyDescent="0.2">
      <c r="A53" s="14">
        <v>52</v>
      </c>
      <c r="B53" s="14" t="s">
        <v>109</v>
      </c>
    </row>
    <row r="54" spans="1:2" x14ac:dyDescent="0.2">
      <c r="A54" s="14">
        <v>53</v>
      </c>
      <c r="B54" s="14" t="s">
        <v>110</v>
      </c>
    </row>
    <row r="55" spans="1:2" x14ac:dyDescent="0.2">
      <c r="A55" s="14">
        <v>54</v>
      </c>
      <c r="B55" s="14" t="s">
        <v>111</v>
      </c>
    </row>
    <row r="56" spans="1:2" x14ac:dyDescent="0.2">
      <c r="A56" s="14">
        <v>55</v>
      </c>
      <c r="B56" s="14" t="s">
        <v>112</v>
      </c>
    </row>
    <row r="57" spans="1:2" x14ac:dyDescent="0.2">
      <c r="A57" s="14">
        <v>56</v>
      </c>
      <c r="B57" s="14" t="s">
        <v>113</v>
      </c>
    </row>
    <row r="58" spans="1:2" x14ac:dyDescent="0.2">
      <c r="A58" s="14">
        <v>57</v>
      </c>
      <c r="B58" s="14" t="s">
        <v>114</v>
      </c>
    </row>
    <row r="59" spans="1:2" x14ac:dyDescent="0.2">
      <c r="A59" s="14">
        <v>58</v>
      </c>
      <c r="B59" s="14" t="s">
        <v>115</v>
      </c>
    </row>
    <row r="60" spans="1:2" x14ac:dyDescent="0.2">
      <c r="A60" s="14">
        <v>59</v>
      </c>
      <c r="B60" s="14" t="s">
        <v>116</v>
      </c>
    </row>
    <row r="61" spans="1:2" x14ac:dyDescent="0.2">
      <c r="A61" s="14">
        <v>60</v>
      </c>
      <c r="B61" s="14" t="s">
        <v>117</v>
      </c>
    </row>
    <row r="62" spans="1:2" x14ac:dyDescent="0.2">
      <c r="A62" s="14">
        <v>61</v>
      </c>
      <c r="B62" s="14" t="s">
        <v>118</v>
      </c>
    </row>
    <row r="63" spans="1:2" x14ac:dyDescent="0.2">
      <c r="A63" s="14">
        <v>62</v>
      </c>
      <c r="B63" s="14" t="s">
        <v>119</v>
      </c>
    </row>
    <row r="64" spans="1:2" x14ac:dyDescent="0.2">
      <c r="A64" s="14">
        <v>63</v>
      </c>
      <c r="B64" s="14" t="s">
        <v>120</v>
      </c>
    </row>
    <row r="65" spans="1:2" x14ac:dyDescent="0.2">
      <c r="A65" s="14">
        <v>64</v>
      </c>
      <c r="B65" s="14" t="s">
        <v>121</v>
      </c>
    </row>
    <row r="66" spans="1:2" x14ac:dyDescent="0.2">
      <c r="A66" s="14">
        <v>65</v>
      </c>
      <c r="B66" s="14" t="s">
        <v>122</v>
      </c>
    </row>
    <row r="67" spans="1:2" x14ac:dyDescent="0.2">
      <c r="A67" s="14">
        <v>66</v>
      </c>
      <c r="B67" s="14" t="s">
        <v>123</v>
      </c>
    </row>
    <row r="68" spans="1:2" x14ac:dyDescent="0.2">
      <c r="A68" s="14">
        <v>67</v>
      </c>
      <c r="B68" s="14" t="s">
        <v>124</v>
      </c>
    </row>
    <row r="69" spans="1:2" x14ac:dyDescent="0.2">
      <c r="A69" s="14">
        <v>68</v>
      </c>
      <c r="B69" s="14" t="s">
        <v>125</v>
      </c>
    </row>
    <row r="70" spans="1:2" x14ac:dyDescent="0.2">
      <c r="A70" s="14">
        <v>69</v>
      </c>
      <c r="B70" s="14" t="s">
        <v>126</v>
      </c>
    </row>
    <row r="71" spans="1:2" x14ac:dyDescent="0.2">
      <c r="A71" s="14">
        <v>70</v>
      </c>
      <c r="B71" s="14" t="s">
        <v>127</v>
      </c>
    </row>
    <row r="72" spans="1:2" x14ac:dyDescent="0.2">
      <c r="A72" s="14">
        <v>71</v>
      </c>
      <c r="B72" s="14" t="s">
        <v>128</v>
      </c>
    </row>
    <row r="73" spans="1:2" x14ac:dyDescent="0.2">
      <c r="A73" s="14">
        <v>72</v>
      </c>
      <c r="B73" s="14" t="s">
        <v>129</v>
      </c>
    </row>
    <row r="74" spans="1:2" x14ac:dyDescent="0.2">
      <c r="A74" s="14">
        <v>73</v>
      </c>
      <c r="B74" s="14" t="s">
        <v>130</v>
      </c>
    </row>
    <row r="75" spans="1:2" x14ac:dyDescent="0.2">
      <c r="A75" s="14">
        <v>74</v>
      </c>
      <c r="B75" s="14" t="s">
        <v>131</v>
      </c>
    </row>
    <row r="76" spans="1:2" x14ac:dyDescent="0.2">
      <c r="A76" s="14">
        <v>75</v>
      </c>
      <c r="B76" s="14" t="s">
        <v>132</v>
      </c>
    </row>
    <row r="77" spans="1:2" x14ac:dyDescent="0.2">
      <c r="A77" s="14">
        <v>76</v>
      </c>
      <c r="B77" s="14" t="s">
        <v>133</v>
      </c>
    </row>
    <row r="78" spans="1:2" x14ac:dyDescent="0.2">
      <c r="A78" s="14">
        <v>77</v>
      </c>
      <c r="B78" s="14" t="s">
        <v>134</v>
      </c>
    </row>
    <row r="79" spans="1:2" x14ac:dyDescent="0.2">
      <c r="A79" s="14">
        <v>78</v>
      </c>
      <c r="B79" s="14" t="s">
        <v>135</v>
      </c>
    </row>
    <row r="80" spans="1:2" x14ac:dyDescent="0.2">
      <c r="A80" s="14">
        <v>79</v>
      </c>
      <c r="B80" s="14" t="s">
        <v>136</v>
      </c>
    </row>
    <row r="81" spans="1:2" x14ac:dyDescent="0.2">
      <c r="A81" s="14">
        <v>80</v>
      </c>
      <c r="B81" s="14" t="s">
        <v>137</v>
      </c>
    </row>
    <row r="82" spans="1:2" x14ac:dyDescent="0.2">
      <c r="A82" s="14">
        <v>81</v>
      </c>
      <c r="B82" s="14" t="s">
        <v>138</v>
      </c>
    </row>
    <row r="83" spans="1:2" x14ac:dyDescent="0.2">
      <c r="A83" s="14">
        <v>82</v>
      </c>
      <c r="B83" s="14" t="s">
        <v>139</v>
      </c>
    </row>
    <row r="84" spans="1:2" x14ac:dyDescent="0.2">
      <c r="A84" s="14">
        <v>83</v>
      </c>
      <c r="B84" s="14" t="s">
        <v>140</v>
      </c>
    </row>
    <row r="85" spans="1:2" x14ac:dyDescent="0.2">
      <c r="A85" s="14">
        <v>84</v>
      </c>
      <c r="B85" s="14" t="s">
        <v>141</v>
      </c>
    </row>
    <row r="86" spans="1:2" x14ac:dyDescent="0.2">
      <c r="A86" s="14">
        <v>85</v>
      </c>
      <c r="B86" s="14" t="s">
        <v>142</v>
      </c>
    </row>
    <row r="87" spans="1:2" x14ac:dyDescent="0.2">
      <c r="A87" s="14">
        <v>86</v>
      </c>
      <c r="B87" s="14" t="s">
        <v>143</v>
      </c>
    </row>
    <row r="88" spans="1:2" x14ac:dyDescent="0.2">
      <c r="A88" s="14">
        <v>87</v>
      </c>
      <c r="B88" s="14" t="s">
        <v>144</v>
      </c>
    </row>
    <row r="89" spans="1:2" x14ac:dyDescent="0.2">
      <c r="A89" s="14">
        <v>88</v>
      </c>
      <c r="B89" s="14" t="s">
        <v>145</v>
      </c>
    </row>
    <row r="90" spans="1:2" x14ac:dyDescent="0.2">
      <c r="A90" s="14">
        <v>89</v>
      </c>
      <c r="B90" s="14" t="s">
        <v>146</v>
      </c>
    </row>
    <row r="91" spans="1:2" x14ac:dyDescent="0.2">
      <c r="A91" s="14">
        <v>90</v>
      </c>
      <c r="B91" s="14" t="s">
        <v>147</v>
      </c>
    </row>
    <row r="92" spans="1:2" x14ac:dyDescent="0.2">
      <c r="A92" s="14">
        <v>91</v>
      </c>
      <c r="B92" s="14" t="s">
        <v>148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47"/>
  <sheetViews>
    <sheetView zoomScale="150" workbookViewId="0">
      <pane ySplit="1" topLeftCell="A109" activePane="bottomLeft" state="frozen"/>
      <selection pane="bottomLeft" activeCell="A135" sqref="A135"/>
    </sheetView>
  </sheetViews>
  <sheetFormatPr baseColWidth="10" defaultColWidth="8.83203125" defaultRowHeight="15" x14ac:dyDescent="0.2"/>
  <cols>
    <col min="1" max="1" width="49.33203125" style="14" bestFit="1" customWidth="1"/>
    <col min="2" max="2" width="14.1640625" style="16" bestFit="1" customWidth="1"/>
    <col min="3" max="3" width="13.33203125" style="16" bestFit="1" customWidth="1"/>
    <col min="4" max="4" width="10" style="16" bestFit="1" customWidth="1"/>
    <col min="5" max="5" width="14.83203125" style="16" bestFit="1" customWidth="1"/>
    <col min="6" max="6" width="18.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83203125" style="14" bestFit="1" customWidth="1"/>
    <col min="12" max="12" width="2.6640625" style="14" bestFit="1" customWidth="1"/>
    <col min="13" max="13" width="5.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3203125" style="14"/>
    <col min="22" max="22" width="11.6640625" style="14" bestFit="1" customWidth="1"/>
    <col min="23" max="23" width="8.83203125" style="14"/>
    <col min="24" max="24" width="19.1640625" style="14" bestFit="1" customWidth="1"/>
    <col min="25" max="25" width="2" style="14" bestFit="1" customWidth="1"/>
    <col min="26" max="26" width="8.83203125" style="14"/>
    <col min="27" max="27" width="22.1640625" style="14" bestFit="1" customWidth="1"/>
    <col min="28" max="28" width="3" style="14" bestFit="1" customWidth="1"/>
    <col min="29" max="29" width="8.83203125" style="14"/>
    <col min="30" max="30" width="21.6640625" style="14" bestFit="1" customWidth="1"/>
    <col min="31" max="31" width="3.6640625" style="14" bestFit="1" customWidth="1"/>
    <col min="32" max="32" width="8.83203125" style="14"/>
    <col min="33" max="34" width="11.6640625" style="14" bestFit="1" customWidth="1"/>
    <col min="35" max="16384" width="8.83203125" style="14"/>
  </cols>
  <sheetData>
    <row r="1" spans="1:34" x14ac:dyDescent="0.2">
      <c r="A1" s="11" t="s">
        <v>32</v>
      </c>
      <c r="B1" s="12" t="s">
        <v>46</v>
      </c>
      <c r="C1" s="12" t="s">
        <v>149</v>
      </c>
      <c r="D1" s="12" t="s">
        <v>150</v>
      </c>
      <c r="E1" s="13" t="s">
        <v>151</v>
      </c>
      <c r="F1" s="13" t="s">
        <v>152</v>
      </c>
      <c r="H1" s="11" t="s">
        <v>153</v>
      </c>
      <c r="I1" s="11"/>
      <c r="J1" s="11"/>
      <c r="K1" s="11" t="s">
        <v>154</v>
      </c>
      <c r="L1" s="11"/>
      <c r="M1" s="11"/>
      <c r="N1" s="11" t="s">
        <v>155</v>
      </c>
      <c r="O1" s="11"/>
      <c r="P1" s="11"/>
      <c r="Q1" s="11" t="s">
        <v>156</v>
      </c>
      <c r="R1" s="11"/>
      <c r="S1" s="11" t="s">
        <v>10</v>
      </c>
      <c r="T1" s="11"/>
      <c r="V1" s="11" t="s">
        <v>34</v>
      </c>
      <c r="X1" s="11" t="s">
        <v>33</v>
      </c>
      <c r="AA1" s="11" t="s">
        <v>157</v>
      </c>
      <c r="AB1" s="11"/>
      <c r="AC1" s="11"/>
      <c r="AD1" s="11" t="s">
        <v>158</v>
      </c>
      <c r="AE1" s="11"/>
      <c r="AG1" s="11" t="s">
        <v>155</v>
      </c>
      <c r="AH1" s="11"/>
    </row>
    <row r="2" spans="1:34" x14ac:dyDescent="0.2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15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2">
      <c r="A3" s="15" t="s">
        <v>15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15</v>
      </c>
      <c r="I3" s="15">
        <v>0</v>
      </c>
      <c r="K3" s="15" t="s">
        <v>15</v>
      </c>
      <c r="L3" s="15">
        <v>0</v>
      </c>
      <c r="N3" s="15" t="s">
        <v>15</v>
      </c>
      <c r="O3" s="15" t="s">
        <v>15</v>
      </c>
      <c r="Q3" s="14" t="s">
        <v>13</v>
      </c>
      <c r="S3" s="14" t="s">
        <v>16</v>
      </c>
      <c r="T3" s="14">
        <v>1</v>
      </c>
      <c r="V3" s="15" t="s">
        <v>15</v>
      </c>
      <c r="X3" s="15" t="s">
        <v>15</v>
      </c>
      <c r="AA3" s="15" t="s">
        <v>15</v>
      </c>
      <c r="AB3" s="15">
        <v>0</v>
      </c>
      <c r="AD3" s="15" t="s">
        <v>15</v>
      </c>
      <c r="AE3" s="15">
        <v>0</v>
      </c>
      <c r="AG3" s="15" t="s">
        <v>15</v>
      </c>
      <c r="AH3" s="15" t="s">
        <v>15</v>
      </c>
    </row>
    <row r="4" spans="1:34" x14ac:dyDescent="0.2">
      <c r="A4" s="14" t="s">
        <v>159</v>
      </c>
      <c r="B4" s="17" t="s">
        <v>160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149</v>
      </c>
      <c r="I4" s="14">
        <v>0</v>
      </c>
      <c r="K4" s="14" t="s">
        <v>161</v>
      </c>
      <c r="L4" s="14">
        <v>-3</v>
      </c>
      <c r="N4" s="14" t="s">
        <v>162</v>
      </c>
      <c r="O4" s="14">
        <v>0</v>
      </c>
      <c r="Q4" s="14" t="s">
        <v>163</v>
      </c>
      <c r="S4" s="14" t="s">
        <v>17</v>
      </c>
      <c r="T4" s="14">
        <v>0.5</v>
      </c>
      <c r="V4" s="14" t="s">
        <v>46</v>
      </c>
      <c r="X4" s="14" t="s">
        <v>164</v>
      </c>
      <c r="Y4" s="14">
        <v>3</v>
      </c>
      <c r="AA4" s="14" t="s">
        <v>149</v>
      </c>
      <c r="AB4" s="14">
        <v>0</v>
      </c>
      <c r="AD4" s="14" t="s">
        <v>161</v>
      </c>
      <c r="AE4" s="14">
        <v>-5</v>
      </c>
      <c r="AG4" s="14" t="s">
        <v>162</v>
      </c>
      <c r="AH4" s="14">
        <v>0</v>
      </c>
    </row>
    <row r="5" spans="1:34" x14ac:dyDescent="0.2">
      <c r="A5" s="14" t="s">
        <v>165</v>
      </c>
      <c r="B5" s="17" t="s">
        <v>160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166</v>
      </c>
      <c r="I5" s="14">
        <v>3</v>
      </c>
      <c r="K5" s="14" t="s">
        <v>167</v>
      </c>
      <c r="L5" s="14">
        <v>-3</v>
      </c>
      <c r="N5" s="14" t="s">
        <v>168</v>
      </c>
      <c r="O5" s="14">
        <v>6</v>
      </c>
      <c r="Q5" s="14" t="s">
        <v>14</v>
      </c>
      <c r="V5" s="14" t="s">
        <v>38</v>
      </c>
      <c r="X5" s="14" t="s">
        <v>25</v>
      </c>
      <c r="Y5" s="14">
        <v>4</v>
      </c>
      <c r="AA5" s="14" t="s">
        <v>166</v>
      </c>
      <c r="AB5" s="14">
        <v>5</v>
      </c>
      <c r="AD5" s="14" t="s">
        <v>167</v>
      </c>
      <c r="AE5" s="14">
        <v>-5</v>
      </c>
      <c r="AG5" s="14" t="s">
        <v>168</v>
      </c>
      <c r="AH5" s="14">
        <v>9</v>
      </c>
    </row>
    <row r="6" spans="1:34" x14ac:dyDescent="0.2">
      <c r="A6" s="14" t="s">
        <v>53</v>
      </c>
      <c r="B6" s="17" t="s">
        <v>160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29</v>
      </c>
      <c r="I6" s="14">
        <v>6</v>
      </c>
      <c r="K6" s="14" t="s">
        <v>169</v>
      </c>
      <c r="L6" s="14">
        <v>-3</v>
      </c>
      <c r="Q6" s="14" t="s">
        <v>170</v>
      </c>
      <c r="X6" s="14" t="s">
        <v>28</v>
      </c>
      <c r="Y6" s="14">
        <v>2</v>
      </c>
      <c r="AA6" s="14" t="s">
        <v>29</v>
      </c>
      <c r="AB6" s="14">
        <v>10</v>
      </c>
      <c r="AD6" s="14" t="s">
        <v>169</v>
      </c>
      <c r="AE6" s="14">
        <v>-5</v>
      </c>
    </row>
    <row r="7" spans="1:34" x14ac:dyDescent="0.2">
      <c r="A7" s="14" t="s">
        <v>171</v>
      </c>
      <c r="B7" s="17" t="s">
        <v>160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172</v>
      </c>
      <c r="I7" s="14">
        <v>10</v>
      </c>
      <c r="K7" s="14" t="s">
        <v>173</v>
      </c>
      <c r="L7" s="14">
        <v>-6</v>
      </c>
      <c r="Q7" s="14" t="s">
        <v>174</v>
      </c>
      <c r="AA7" s="14" t="s">
        <v>172</v>
      </c>
      <c r="AB7" s="14">
        <v>15</v>
      </c>
      <c r="AD7" s="14" t="s">
        <v>173</v>
      </c>
      <c r="AE7" s="14">
        <v>-10</v>
      </c>
    </row>
    <row r="8" spans="1:34" x14ac:dyDescent="0.2">
      <c r="A8" s="14" t="s">
        <v>175</v>
      </c>
      <c r="B8" s="17" t="s">
        <v>160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176</v>
      </c>
      <c r="L8" s="14">
        <v>-6</v>
      </c>
      <c r="AD8" s="14" t="s">
        <v>176</v>
      </c>
      <c r="AE8" s="14">
        <v>-10</v>
      </c>
    </row>
    <row r="9" spans="1:34" x14ac:dyDescent="0.2">
      <c r="A9" s="14" t="s">
        <v>49</v>
      </c>
      <c r="B9" s="18">
        <v>2</v>
      </c>
      <c r="C9" s="18">
        <v>3</v>
      </c>
      <c r="D9" s="17" t="s">
        <v>160</v>
      </c>
      <c r="E9" s="16">
        <v>0</v>
      </c>
      <c r="F9" s="16">
        <v>1</v>
      </c>
    </row>
    <row r="10" spans="1:34" x14ac:dyDescent="0.2">
      <c r="A10" s="14" t="s">
        <v>177</v>
      </c>
      <c r="B10" s="18">
        <v>2</v>
      </c>
      <c r="C10" s="18">
        <v>3</v>
      </c>
      <c r="D10" s="17" t="s">
        <v>160</v>
      </c>
      <c r="E10" s="16">
        <v>0</v>
      </c>
      <c r="F10" s="16">
        <v>1</v>
      </c>
    </row>
    <row r="11" spans="1:34" x14ac:dyDescent="0.2">
      <c r="A11" s="14" t="s">
        <v>178</v>
      </c>
      <c r="B11" s="18">
        <f t="shared" ref="B11:B12" si="0">C11-3</f>
        <v>7</v>
      </c>
      <c r="C11" s="18">
        <v>10</v>
      </c>
      <c r="D11" s="18">
        <f t="shared" ref="D11:D12" si="1">C11+3</f>
        <v>13</v>
      </c>
      <c r="E11" s="16">
        <v>0</v>
      </c>
      <c r="F11" s="16">
        <v>2</v>
      </c>
    </row>
    <row r="12" spans="1:34" x14ac:dyDescent="0.2">
      <c r="A12" s="14" t="s">
        <v>179</v>
      </c>
      <c r="B12" s="18">
        <f t="shared" si="0"/>
        <v>8</v>
      </c>
      <c r="C12" s="18">
        <v>11</v>
      </c>
      <c r="D12" s="18">
        <f t="shared" si="1"/>
        <v>14</v>
      </c>
      <c r="E12" s="16">
        <v>0</v>
      </c>
      <c r="F12" s="16">
        <v>2</v>
      </c>
    </row>
    <row r="13" spans="1:34" x14ac:dyDescent="0.2">
      <c r="A13" s="14" t="s">
        <v>180</v>
      </c>
      <c r="B13" s="18">
        <f t="shared" ref="B13" si="2">C13-3</f>
        <v>10</v>
      </c>
      <c r="C13" s="18">
        <v>13</v>
      </c>
      <c r="D13" s="18">
        <f t="shared" ref="D13" si="3">C13+3</f>
        <v>16</v>
      </c>
      <c r="E13" s="16">
        <v>0</v>
      </c>
      <c r="F13" s="16">
        <v>2</v>
      </c>
    </row>
    <row r="14" spans="1:34" x14ac:dyDescent="0.2">
      <c r="A14" s="14" t="s">
        <v>45</v>
      </c>
      <c r="B14" s="18">
        <f t="shared" ref="B14:B21" si="4">C14-3</f>
        <v>10</v>
      </c>
      <c r="C14" s="18">
        <v>13</v>
      </c>
      <c r="D14" s="18">
        <f t="shared" ref="D14:D61" si="5">C14+3</f>
        <v>16</v>
      </c>
      <c r="E14" s="16">
        <v>0</v>
      </c>
      <c r="F14" s="16">
        <v>2</v>
      </c>
    </row>
    <row r="15" spans="1:34" x14ac:dyDescent="0.2">
      <c r="A15" s="14" t="s">
        <v>181</v>
      </c>
      <c r="B15" s="18">
        <f>C15-3</f>
        <v>10</v>
      </c>
      <c r="C15" s="18">
        <v>13</v>
      </c>
      <c r="D15" s="18">
        <f>C15+3</f>
        <v>16</v>
      </c>
      <c r="E15" s="16">
        <v>0</v>
      </c>
      <c r="F15" s="16">
        <v>2</v>
      </c>
    </row>
    <row r="16" spans="1:34" x14ac:dyDescent="0.2">
      <c r="A16" s="14" t="s">
        <v>182</v>
      </c>
      <c r="B16" s="18">
        <f t="shared" ref="B16" si="6">C16-3</f>
        <v>11</v>
      </c>
      <c r="C16" s="18">
        <v>14</v>
      </c>
      <c r="D16" s="18">
        <f t="shared" ref="D16" si="7">C16+3</f>
        <v>17</v>
      </c>
      <c r="E16" s="16">
        <v>0</v>
      </c>
      <c r="F16" s="16">
        <v>2</v>
      </c>
    </row>
    <row r="17" spans="1:6" x14ac:dyDescent="0.2">
      <c r="A17" s="14" t="s">
        <v>183</v>
      </c>
      <c r="B17" s="18">
        <f t="shared" si="4"/>
        <v>9</v>
      </c>
      <c r="C17" s="18">
        <v>12</v>
      </c>
      <c r="D17" s="18">
        <f t="shared" si="5"/>
        <v>15</v>
      </c>
      <c r="E17" s="16">
        <v>0</v>
      </c>
      <c r="F17" s="16">
        <v>2</v>
      </c>
    </row>
    <row r="18" spans="1:6" x14ac:dyDescent="0.2">
      <c r="A18" s="14" t="s">
        <v>184</v>
      </c>
      <c r="B18" s="18">
        <f t="shared" si="4"/>
        <v>11</v>
      </c>
      <c r="C18" s="18">
        <v>14</v>
      </c>
      <c r="D18" s="18">
        <f t="shared" ref="D18" si="8">C18+3</f>
        <v>17</v>
      </c>
      <c r="E18" s="16">
        <v>0</v>
      </c>
      <c r="F18" s="16">
        <v>2</v>
      </c>
    </row>
    <row r="19" spans="1:6" x14ac:dyDescent="0.2">
      <c r="A19" s="14" t="s">
        <v>185</v>
      </c>
      <c r="B19" s="18">
        <f t="shared" ref="B19" si="9">C19-3</f>
        <v>12</v>
      </c>
      <c r="C19" s="18">
        <v>15</v>
      </c>
      <c r="D19" s="18">
        <f t="shared" ref="D19" si="10">C19+3</f>
        <v>18</v>
      </c>
      <c r="E19" s="16">
        <v>0</v>
      </c>
      <c r="F19" s="16">
        <v>2</v>
      </c>
    </row>
    <row r="20" spans="1:6" x14ac:dyDescent="0.2">
      <c r="A20" s="14" t="s">
        <v>186</v>
      </c>
      <c r="B20" s="18">
        <f t="shared" si="4"/>
        <v>14</v>
      </c>
      <c r="C20" s="18">
        <v>17</v>
      </c>
      <c r="D20" s="18">
        <f t="shared" si="5"/>
        <v>20</v>
      </c>
      <c r="E20" s="16">
        <v>0</v>
      </c>
      <c r="F20" s="16">
        <v>2</v>
      </c>
    </row>
    <row r="21" spans="1:6" x14ac:dyDescent="0.2">
      <c r="A21" s="14" t="s">
        <v>187</v>
      </c>
      <c r="B21" s="18">
        <f t="shared" si="4"/>
        <v>14</v>
      </c>
      <c r="C21" s="18">
        <v>17</v>
      </c>
      <c r="D21" s="18">
        <f t="shared" si="5"/>
        <v>20</v>
      </c>
      <c r="E21" s="16">
        <v>0</v>
      </c>
      <c r="F21" s="16">
        <v>2</v>
      </c>
    </row>
    <row r="22" spans="1:6" x14ac:dyDescent="0.2">
      <c r="A22" s="14" t="s">
        <v>188</v>
      </c>
      <c r="B22" s="18">
        <f t="shared" ref="B22:B27" si="11">C22-3</f>
        <v>7</v>
      </c>
      <c r="C22" s="18">
        <v>10</v>
      </c>
      <c r="D22" s="18">
        <f t="shared" si="5"/>
        <v>13</v>
      </c>
      <c r="E22" s="16">
        <v>0</v>
      </c>
      <c r="F22" s="16">
        <v>2</v>
      </c>
    </row>
    <row r="23" spans="1:6" x14ac:dyDescent="0.2">
      <c r="A23" s="14" t="s">
        <v>189</v>
      </c>
      <c r="B23" s="18">
        <f t="shared" si="11"/>
        <v>9</v>
      </c>
      <c r="C23" s="18">
        <v>12</v>
      </c>
      <c r="D23" s="18">
        <f t="shared" si="5"/>
        <v>15</v>
      </c>
      <c r="E23" s="16">
        <v>0</v>
      </c>
      <c r="F23" s="16">
        <v>2</v>
      </c>
    </row>
    <row r="24" spans="1:6" x14ac:dyDescent="0.2">
      <c r="A24" s="14" t="s">
        <v>190</v>
      </c>
      <c r="B24" s="18">
        <f t="shared" si="11"/>
        <v>9</v>
      </c>
      <c r="C24" s="18">
        <v>12</v>
      </c>
      <c r="D24" s="18">
        <f t="shared" si="5"/>
        <v>15</v>
      </c>
      <c r="E24" s="16">
        <v>0</v>
      </c>
      <c r="F24" s="16">
        <v>2</v>
      </c>
    </row>
    <row r="25" spans="1:6" x14ac:dyDescent="0.2">
      <c r="A25" s="14" t="s">
        <v>191</v>
      </c>
      <c r="B25" s="18">
        <f t="shared" si="11"/>
        <v>9</v>
      </c>
      <c r="C25" s="18">
        <v>12</v>
      </c>
      <c r="D25" s="18">
        <f t="shared" ref="D25:D26" si="12">C25+3</f>
        <v>15</v>
      </c>
      <c r="E25" s="16">
        <v>0</v>
      </c>
      <c r="F25" s="16">
        <v>2</v>
      </c>
    </row>
    <row r="26" spans="1:6" x14ac:dyDescent="0.2">
      <c r="A26" s="14" t="s">
        <v>192</v>
      </c>
      <c r="B26" s="18">
        <f t="shared" si="11"/>
        <v>10</v>
      </c>
      <c r="C26" s="18">
        <v>13</v>
      </c>
      <c r="D26" s="18">
        <f t="shared" si="12"/>
        <v>16</v>
      </c>
      <c r="E26" s="16">
        <v>0</v>
      </c>
      <c r="F26" s="16">
        <v>2</v>
      </c>
    </row>
    <row r="27" spans="1:6" x14ac:dyDescent="0.2">
      <c r="A27" s="14" t="s">
        <v>193</v>
      </c>
      <c r="B27" s="18">
        <f t="shared" si="11"/>
        <v>12</v>
      </c>
      <c r="C27" s="18">
        <v>15</v>
      </c>
      <c r="D27" s="18">
        <f t="shared" si="5"/>
        <v>18</v>
      </c>
      <c r="E27" s="16">
        <v>0</v>
      </c>
      <c r="F27" s="16">
        <v>2</v>
      </c>
    </row>
    <row r="28" spans="1:6" x14ac:dyDescent="0.2">
      <c r="A28" s="14" t="s">
        <v>194</v>
      </c>
      <c r="B28" s="18">
        <f t="shared" ref="B28:B32" si="13">C28-3</f>
        <v>12</v>
      </c>
      <c r="C28" s="18">
        <v>15</v>
      </c>
      <c r="D28" s="18">
        <f t="shared" si="5"/>
        <v>18</v>
      </c>
      <c r="E28" s="16">
        <v>0</v>
      </c>
      <c r="F28" s="16">
        <v>2</v>
      </c>
    </row>
    <row r="29" spans="1:6" x14ac:dyDescent="0.2">
      <c r="A29" s="14" t="s">
        <v>195</v>
      </c>
      <c r="B29" s="18">
        <f t="shared" si="13"/>
        <v>13</v>
      </c>
      <c r="C29" s="18">
        <v>16</v>
      </c>
      <c r="D29" s="18">
        <f t="shared" ref="D29" si="14">C29+3</f>
        <v>19</v>
      </c>
      <c r="E29" s="16">
        <v>0</v>
      </c>
      <c r="F29" s="16">
        <v>2</v>
      </c>
    </row>
    <row r="30" spans="1:6" x14ac:dyDescent="0.2">
      <c r="A30" s="14" t="s">
        <v>196</v>
      </c>
      <c r="B30" s="18">
        <f t="shared" si="13"/>
        <v>11</v>
      </c>
      <c r="C30" s="18">
        <v>14</v>
      </c>
      <c r="D30" s="18">
        <f t="shared" si="5"/>
        <v>17</v>
      </c>
      <c r="E30" s="16">
        <v>0</v>
      </c>
      <c r="F30" s="16">
        <v>2</v>
      </c>
    </row>
    <row r="31" spans="1:6" x14ac:dyDescent="0.2">
      <c r="A31" s="14" t="s">
        <v>197</v>
      </c>
      <c r="B31" s="18">
        <f t="shared" si="13"/>
        <v>12</v>
      </c>
      <c r="C31" s="18">
        <v>15</v>
      </c>
      <c r="D31" s="18">
        <f t="shared" si="5"/>
        <v>18</v>
      </c>
      <c r="E31" s="16">
        <v>0</v>
      </c>
      <c r="F31" s="16">
        <v>2</v>
      </c>
    </row>
    <row r="32" spans="1:6" x14ac:dyDescent="0.2">
      <c r="A32" s="14" t="s">
        <v>198</v>
      </c>
      <c r="B32" s="18">
        <f t="shared" si="13"/>
        <v>9</v>
      </c>
      <c r="C32" s="18">
        <v>12</v>
      </c>
      <c r="D32" s="18">
        <f t="shared" ref="D32" si="15">C32+3</f>
        <v>15</v>
      </c>
      <c r="E32" s="16">
        <v>0</v>
      </c>
      <c r="F32" s="16">
        <v>2</v>
      </c>
    </row>
    <row r="33" spans="1:6" x14ac:dyDescent="0.2">
      <c r="A33" s="14" t="s">
        <v>199</v>
      </c>
      <c r="B33" s="18">
        <f t="shared" ref="B33:B61" si="16">C33-3</f>
        <v>11</v>
      </c>
      <c r="C33" s="18">
        <v>14</v>
      </c>
      <c r="D33" s="18">
        <f t="shared" si="5"/>
        <v>17</v>
      </c>
      <c r="E33" s="16">
        <v>0</v>
      </c>
      <c r="F33" s="16">
        <v>2</v>
      </c>
    </row>
    <row r="34" spans="1:6" x14ac:dyDescent="0.2">
      <c r="A34" s="14" t="s">
        <v>44</v>
      </c>
      <c r="B34" s="18">
        <f t="shared" si="16"/>
        <v>12</v>
      </c>
      <c r="C34" s="18">
        <v>15</v>
      </c>
      <c r="D34" s="18">
        <f t="shared" si="5"/>
        <v>18</v>
      </c>
      <c r="E34" s="16">
        <v>0</v>
      </c>
      <c r="F34" s="16">
        <v>2</v>
      </c>
    </row>
    <row r="35" spans="1:6" x14ac:dyDescent="0.2">
      <c r="A35" s="14" t="s">
        <v>200</v>
      </c>
      <c r="B35" s="18">
        <f t="shared" si="16"/>
        <v>14</v>
      </c>
      <c r="C35" s="18">
        <v>17</v>
      </c>
      <c r="D35" s="18">
        <f t="shared" si="5"/>
        <v>20</v>
      </c>
      <c r="E35" s="16">
        <v>0</v>
      </c>
      <c r="F35" s="16">
        <v>2</v>
      </c>
    </row>
    <row r="36" spans="1:6" x14ac:dyDescent="0.2">
      <c r="A36" s="14" t="s">
        <v>201</v>
      </c>
      <c r="B36" s="18">
        <f t="shared" ref="B36:B37" si="17">C36-3</f>
        <v>8</v>
      </c>
      <c r="C36" s="18">
        <v>11</v>
      </c>
      <c r="D36" s="18">
        <f t="shared" ref="D36:D37" si="18">C36+3</f>
        <v>14</v>
      </c>
      <c r="E36" s="16">
        <v>0</v>
      </c>
      <c r="F36" s="16">
        <v>2</v>
      </c>
    </row>
    <row r="37" spans="1:6" x14ac:dyDescent="0.2">
      <c r="A37" s="14" t="s">
        <v>202</v>
      </c>
      <c r="B37" s="18">
        <f t="shared" si="17"/>
        <v>9</v>
      </c>
      <c r="C37" s="18">
        <v>12</v>
      </c>
      <c r="D37" s="18">
        <f t="shared" si="18"/>
        <v>15</v>
      </c>
      <c r="E37" s="16">
        <v>0</v>
      </c>
      <c r="F37" s="16">
        <v>2</v>
      </c>
    </row>
    <row r="38" spans="1:6" x14ac:dyDescent="0.2">
      <c r="A38" s="14" t="s">
        <v>203</v>
      </c>
      <c r="B38" s="18">
        <f t="shared" si="16"/>
        <v>11</v>
      </c>
      <c r="C38" s="18">
        <v>14</v>
      </c>
      <c r="D38" s="18">
        <f t="shared" si="5"/>
        <v>17</v>
      </c>
      <c r="E38" s="16">
        <v>0</v>
      </c>
      <c r="F38" s="16">
        <v>2</v>
      </c>
    </row>
    <row r="39" spans="1:6" x14ac:dyDescent="0.2">
      <c r="A39" s="14" t="s">
        <v>204</v>
      </c>
      <c r="B39" s="18">
        <f t="shared" si="16"/>
        <v>11</v>
      </c>
      <c r="C39" s="18">
        <v>14</v>
      </c>
      <c r="D39" s="18">
        <f t="shared" si="5"/>
        <v>17</v>
      </c>
      <c r="E39" s="16">
        <v>0</v>
      </c>
      <c r="F39" s="16">
        <v>2</v>
      </c>
    </row>
    <row r="40" spans="1:6" x14ac:dyDescent="0.2">
      <c r="A40" s="14" t="s">
        <v>205</v>
      </c>
      <c r="B40" s="18">
        <f t="shared" si="16"/>
        <v>7</v>
      </c>
      <c r="C40" s="18">
        <v>10</v>
      </c>
      <c r="D40" s="18">
        <f t="shared" si="5"/>
        <v>13</v>
      </c>
      <c r="E40" s="16">
        <v>0</v>
      </c>
      <c r="F40" s="16">
        <v>2</v>
      </c>
    </row>
    <row r="41" spans="1:6" x14ac:dyDescent="0.2">
      <c r="A41" s="14" t="s">
        <v>206</v>
      </c>
      <c r="B41" s="18">
        <f t="shared" ref="B41:B42" si="19">C41-3</f>
        <v>9</v>
      </c>
      <c r="C41" s="18">
        <v>12</v>
      </c>
      <c r="D41" s="18">
        <f t="shared" ref="D41:D42" si="20">C41+3</f>
        <v>15</v>
      </c>
      <c r="E41" s="16">
        <v>0</v>
      </c>
      <c r="F41" s="16">
        <v>2</v>
      </c>
    </row>
    <row r="42" spans="1:6" x14ac:dyDescent="0.2">
      <c r="A42" s="14" t="s">
        <v>207</v>
      </c>
      <c r="B42" s="18">
        <f t="shared" si="19"/>
        <v>10</v>
      </c>
      <c r="C42" s="18">
        <v>13</v>
      </c>
      <c r="D42" s="18">
        <f t="shared" si="20"/>
        <v>16</v>
      </c>
      <c r="E42" s="16">
        <v>0</v>
      </c>
      <c r="F42" s="16">
        <v>2</v>
      </c>
    </row>
    <row r="43" spans="1:6" x14ac:dyDescent="0.2">
      <c r="A43" s="14" t="s">
        <v>208</v>
      </c>
      <c r="B43" s="18">
        <f t="shared" si="16"/>
        <v>12</v>
      </c>
      <c r="C43" s="18">
        <v>15</v>
      </c>
      <c r="D43" s="18">
        <f t="shared" si="5"/>
        <v>18</v>
      </c>
      <c r="E43" s="16">
        <v>0</v>
      </c>
      <c r="F43" s="16">
        <v>2</v>
      </c>
    </row>
    <row r="44" spans="1:6" x14ac:dyDescent="0.2">
      <c r="A44" s="14" t="s">
        <v>209</v>
      </c>
      <c r="B44" s="18">
        <f t="shared" ref="B44" si="21">C44-3</f>
        <v>12</v>
      </c>
      <c r="C44" s="18">
        <v>15</v>
      </c>
      <c r="D44" s="18">
        <f t="shared" ref="D44" si="22">C44+3</f>
        <v>18</v>
      </c>
      <c r="E44" s="16">
        <v>0</v>
      </c>
      <c r="F44" s="16">
        <v>2</v>
      </c>
    </row>
    <row r="45" spans="1:6" x14ac:dyDescent="0.2">
      <c r="A45" s="14" t="s">
        <v>210</v>
      </c>
      <c r="B45" s="18">
        <f t="shared" ref="B45:B46" si="23">C45-3</f>
        <v>8</v>
      </c>
      <c r="C45" s="18">
        <v>11</v>
      </c>
      <c r="D45" s="18">
        <f t="shared" ref="D45:D46" si="24">C45+3</f>
        <v>14</v>
      </c>
      <c r="E45" s="16">
        <v>0</v>
      </c>
      <c r="F45" s="16">
        <v>2</v>
      </c>
    </row>
    <row r="46" spans="1:6" x14ac:dyDescent="0.2">
      <c r="A46" s="14" t="s">
        <v>211</v>
      </c>
      <c r="B46" s="18">
        <f t="shared" si="23"/>
        <v>9</v>
      </c>
      <c r="C46" s="18">
        <v>12</v>
      </c>
      <c r="D46" s="18">
        <f t="shared" si="24"/>
        <v>15</v>
      </c>
      <c r="E46" s="16">
        <v>0</v>
      </c>
      <c r="F46" s="16">
        <v>2</v>
      </c>
    </row>
    <row r="47" spans="1:6" x14ac:dyDescent="0.2">
      <c r="A47" s="14" t="s">
        <v>212</v>
      </c>
      <c r="B47" s="18">
        <f t="shared" ref="B47" si="25">C47-3</f>
        <v>11</v>
      </c>
      <c r="C47" s="18">
        <v>14</v>
      </c>
      <c r="D47" s="18">
        <f t="shared" ref="D47" si="26">C47+3</f>
        <v>17</v>
      </c>
      <c r="E47" s="16">
        <v>0</v>
      </c>
      <c r="F47" s="16">
        <v>2</v>
      </c>
    </row>
    <row r="48" spans="1:6" x14ac:dyDescent="0.2">
      <c r="A48" s="14" t="s">
        <v>213</v>
      </c>
      <c r="B48" s="18">
        <f t="shared" si="16"/>
        <v>11</v>
      </c>
      <c r="C48" s="18">
        <v>14</v>
      </c>
      <c r="D48" s="18">
        <f t="shared" si="5"/>
        <v>17</v>
      </c>
      <c r="E48" s="16">
        <v>0</v>
      </c>
      <c r="F48" s="16">
        <v>2</v>
      </c>
    </row>
    <row r="49" spans="1:16" x14ac:dyDescent="0.2">
      <c r="A49" s="14" t="s">
        <v>214</v>
      </c>
      <c r="B49" s="18">
        <f t="shared" si="16"/>
        <v>10</v>
      </c>
      <c r="C49" s="18">
        <v>13</v>
      </c>
      <c r="D49" s="18">
        <f t="shared" si="5"/>
        <v>16</v>
      </c>
      <c r="E49" s="16">
        <v>0</v>
      </c>
      <c r="F49" s="16">
        <v>2</v>
      </c>
    </row>
    <row r="50" spans="1:16" x14ac:dyDescent="0.2">
      <c r="A50" s="14" t="s">
        <v>215</v>
      </c>
      <c r="B50" s="18">
        <f t="shared" si="16"/>
        <v>11</v>
      </c>
      <c r="C50" s="18">
        <v>14</v>
      </c>
      <c r="D50" s="18">
        <f t="shared" si="5"/>
        <v>17</v>
      </c>
      <c r="E50" s="16">
        <v>0</v>
      </c>
      <c r="F50" s="16">
        <v>2</v>
      </c>
    </row>
    <row r="51" spans="1:16" x14ac:dyDescent="0.2">
      <c r="A51" s="14" t="s">
        <v>216</v>
      </c>
      <c r="B51" s="18">
        <f t="shared" ref="B51:B52" si="27">C51-3</f>
        <v>13</v>
      </c>
      <c r="C51" s="18">
        <v>16</v>
      </c>
      <c r="D51" s="18">
        <f t="shared" ref="D51:D52" si="28">C51+3</f>
        <v>19</v>
      </c>
      <c r="E51" s="16">
        <v>0</v>
      </c>
      <c r="F51" s="16">
        <v>2</v>
      </c>
    </row>
    <row r="52" spans="1:16" x14ac:dyDescent="0.2">
      <c r="A52" s="14" t="s">
        <v>217</v>
      </c>
      <c r="B52" s="18">
        <f t="shared" si="27"/>
        <v>13</v>
      </c>
      <c r="C52" s="18">
        <v>16</v>
      </c>
      <c r="D52" s="18">
        <f t="shared" si="28"/>
        <v>19</v>
      </c>
      <c r="E52" s="16">
        <v>0</v>
      </c>
      <c r="F52" s="16">
        <v>2</v>
      </c>
    </row>
    <row r="53" spans="1:16" x14ac:dyDescent="0.2">
      <c r="A53" s="14" t="s">
        <v>218</v>
      </c>
      <c r="B53" s="18">
        <f t="shared" si="16"/>
        <v>10</v>
      </c>
      <c r="C53" s="18">
        <v>13</v>
      </c>
      <c r="D53" s="18">
        <f t="shared" si="5"/>
        <v>16</v>
      </c>
      <c r="E53" s="16">
        <v>0</v>
      </c>
      <c r="F53" s="16">
        <v>2</v>
      </c>
    </row>
    <row r="54" spans="1:16" x14ac:dyDescent="0.2">
      <c r="A54" s="14" t="s">
        <v>219</v>
      </c>
      <c r="B54" s="18">
        <f t="shared" si="16"/>
        <v>12</v>
      </c>
      <c r="C54" s="18">
        <v>15</v>
      </c>
      <c r="D54" s="18">
        <f t="shared" si="5"/>
        <v>18</v>
      </c>
      <c r="E54" s="16">
        <v>0</v>
      </c>
      <c r="F54" s="16">
        <v>2</v>
      </c>
    </row>
    <row r="55" spans="1:16" x14ac:dyDescent="0.2">
      <c r="A55" s="14" t="s">
        <v>220</v>
      </c>
      <c r="B55" s="18">
        <f t="shared" si="16"/>
        <v>12</v>
      </c>
      <c r="C55" s="18">
        <v>15</v>
      </c>
      <c r="D55" s="18">
        <f t="shared" si="5"/>
        <v>18</v>
      </c>
      <c r="E55" s="16">
        <v>0</v>
      </c>
      <c r="F55" s="16">
        <v>2</v>
      </c>
    </row>
    <row r="56" spans="1:16" x14ac:dyDescent="0.2">
      <c r="A56" s="14" t="s">
        <v>221</v>
      </c>
      <c r="B56" s="18">
        <f t="shared" si="16"/>
        <v>15</v>
      </c>
      <c r="C56" s="18">
        <v>18</v>
      </c>
      <c r="D56" s="18">
        <f t="shared" si="5"/>
        <v>21</v>
      </c>
      <c r="E56" s="16">
        <v>0</v>
      </c>
      <c r="F56" s="16">
        <v>2</v>
      </c>
    </row>
    <row r="57" spans="1:16" x14ac:dyDescent="0.2">
      <c r="A57" s="14" t="s">
        <v>222</v>
      </c>
      <c r="B57" s="18">
        <f t="shared" si="16"/>
        <v>10</v>
      </c>
      <c r="C57" s="18">
        <v>13</v>
      </c>
      <c r="D57" s="18">
        <f t="shared" si="5"/>
        <v>16</v>
      </c>
      <c r="E57" s="16">
        <v>0</v>
      </c>
      <c r="F57" s="16">
        <v>2</v>
      </c>
    </row>
    <row r="58" spans="1:16" x14ac:dyDescent="0.2">
      <c r="A58" s="14" t="s">
        <v>223</v>
      </c>
      <c r="B58" s="18">
        <f t="shared" si="16"/>
        <v>10</v>
      </c>
      <c r="C58" s="18">
        <v>13</v>
      </c>
      <c r="D58" s="18">
        <f t="shared" ref="D58" si="29">C58+3</f>
        <v>16</v>
      </c>
      <c r="E58" s="16">
        <v>0</v>
      </c>
      <c r="F58" s="16">
        <v>2</v>
      </c>
    </row>
    <row r="59" spans="1:16" x14ac:dyDescent="0.2">
      <c r="A59" s="14" t="s">
        <v>224</v>
      </c>
      <c r="B59" s="18">
        <f t="shared" ref="B59" si="30">C59-3</f>
        <v>17</v>
      </c>
      <c r="C59" s="18">
        <v>20</v>
      </c>
      <c r="D59" s="18">
        <f t="shared" ref="D59" si="31">C59+3</f>
        <v>23</v>
      </c>
      <c r="E59" s="16">
        <v>0</v>
      </c>
      <c r="F59" s="16">
        <v>2</v>
      </c>
    </row>
    <row r="60" spans="1:16" x14ac:dyDescent="0.2">
      <c r="A60" s="14" t="s">
        <v>225</v>
      </c>
      <c r="B60" s="18">
        <f t="shared" si="16"/>
        <v>14</v>
      </c>
      <c r="C60" s="18">
        <v>17</v>
      </c>
      <c r="D60" s="18">
        <f t="shared" si="5"/>
        <v>20</v>
      </c>
      <c r="E60" s="16">
        <v>0</v>
      </c>
      <c r="F60" s="16">
        <v>2</v>
      </c>
    </row>
    <row r="61" spans="1:16" x14ac:dyDescent="0.2">
      <c r="A61" s="14" t="s">
        <v>226</v>
      </c>
      <c r="B61" s="18">
        <f t="shared" si="16"/>
        <v>14</v>
      </c>
      <c r="C61" s="18">
        <v>17</v>
      </c>
      <c r="D61" s="18">
        <f t="shared" si="5"/>
        <v>20</v>
      </c>
      <c r="E61" s="16">
        <v>0</v>
      </c>
      <c r="F61" s="16">
        <v>2</v>
      </c>
      <c r="P61" s="11"/>
    </row>
    <row r="62" spans="1:16" x14ac:dyDescent="0.2">
      <c r="A62" s="14" t="s">
        <v>227</v>
      </c>
      <c r="B62" s="18">
        <f t="shared" ref="B62:B64" si="32">C62-3</f>
        <v>17</v>
      </c>
      <c r="C62" s="18">
        <v>20</v>
      </c>
      <c r="D62" s="18">
        <f t="shared" ref="D62:D64" si="33">C62+3</f>
        <v>23</v>
      </c>
      <c r="E62" s="16">
        <v>0</v>
      </c>
      <c r="F62" s="16">
        <v>2</v>
      </c>
      <c r="P62" s="11"/>
    </row>
    <row r="63" spans="1:16" x14ac:dyDescent="0.2">
      <c r="A63" s="14" t="s">
        <v>228</v>
      </c>
      <c r="B63" s="18">
        <f t="shared" si="32"/>
        <v>16</v>
      </c>
      <c r="C63" s="18">
        <v>19</v>
      </c>
      <c r="D63" s="18">
        <f t="shared" si="33"/>
        <v>22</v>
      </c>
      <c r="E63" s="16">
        <v>0</v>
      </c>
      <c r="F63" s="16">
        <v>2</v>
      </c>
      <c r="P63" s="11"/>
    </row>
    <row r="64" spans="1:16" x14ac:dyDescent="0.2">
      <c r="A64" s="14" t="s">
        <v>229</v>
      </c>
      <c r="B64" s="18">
        <f t="shared" si="32"/>
        <v>19</v>
      </c>
      <c r="C64" s="18">
        <v>22</v>
      </c>
      <c r="D64" s="18">
        <f t="shared" si="33"/>
        <v>25</v>
      </c>
      <c r="E64" s="16">
        <v>0</v>
      </c>
      <c r="F64" s="16">
        <v>2</v>
      </c>
      <c r="P64" s="11"/>
    </row>
    <row r="65" spans="1:16" x14ac:dyDescent="0.2">
      <c r="A65" s="14" t="s">
        <v>230</v>
      </c>
      <c r="B65" s="18">
        <f t="shared" ref="B65" si="34">C65-3</f>
        <v>16</v>
      </c>
      <c r="C65" s="18">
        <v>19</v>
      </c>
      <c r="D65" s="18">
        <f t="shared" ref="D65" si="35">C65+3</f>
        <v>22</v>
      </c>
      <c r="E65" s="16">
        <v>0</v>
      </c>
      <c r="F65" s="16">
        <v>2</v>
      </c>
      <c r="P65" s="11"/>
    </row>
    <row r="66" spans="1:16" x14ac:dyDescent="0.2">
      <c r="A66" s="14" t="s">
        <v>231</v>
      </c>
      <c r="B66" s="18">
        <f>C66-3</f>
        <v>14</v>
      </c>
      <c r="C66" s="18">
        <v>17</v>
      </c>
      <c r="D66" s="18">
        <f>C66+3</f>
        <v>20</v>
      </c>
      <c r="E66" s="16">
        <v>0</v>
      </c>
      <c r="F66" s="16">
        <v>2</v>
      </c>
      <c r="K66" s="15"/>
    </row>
    <row r="67" spans="1:16" x14ac:dyDescent="0.2">
      <c r="A67" s="14" t="s">
        <v>232</v>
      </c>
      <c r="B67" s="18">
        <f>C67-3</f>
        <v>16</v>
      </c>
      <c r="C67" s="18">
        <v>19</v>
      </c>
      <c r="D67" s="18">
        <f>C67+3</f>
        <v>22</v>
      </c>
      <c r="E67" s="16">
        <v>0</v>
      </c>
      <c r="F67" s="16">
        <v>2</v>
      </c>
      <c r="K67" s="15"/>
    </row>
    <row r="68" spans="1:16" x14ac:dyDescent="0.2">
      <c r="A68" s="14" t="s">
        <v>233</v>
      </c>
      <c r="B68" s="18">
        <f>C68-3</f>
        <v>17</v>
      </c>
      <c r="C68" s="18">
        <v>20</v>
      </c>
      <c r="D68" s="18">
        <f>C68+3</f>
        <v>23</v>
      </c>
      <c r="E68" s="16">
        <v>0</v>
      </c>
      <c r="F68" s="16">
        <v>2</v>
      </c>
    </row>
    <row r="69" spans="1:16" x14ac:dyDescent="0.2">
      <c r="A69" s="14" t="s">
        <v>234</v>
      </c>
      <c r="B69" s="18">
        <f t="shared" ref="B69:B81" si="36">C69-3</f>
        <v>18</v>
      </c>
      <c r="C69" s="18">
        <v>21</v>
      </c>
      <c r="D69" s="18">
        <f t="shared" ref="D69:D81" si="37">C69+3</f>
        <v>24</v>
      </c>
      <c r="E69" s="16">
        <v>0</v>
      </c>
      <c r="F69" s="16">
        <v>2</v>
      </c>
    </row>
    <row r="70" spans="1:16" x14ac:dyDescent="0.2">
      <c r="A70" s="14" t="s">
        <v>235</v>
      </c>
      <c r="B70" s="18">
        <f t="shared" si="36"/>
        <v>16</v>
      </c>
      <c r="C70" s="18">
        <v>19</v>
      </c>
      <c r="D70" s="18">
        <f t="shared" si="37"/>
        <v>22</v>
      </c>
      <c r="E70" s="16">
        <v>0</v>
      </c>
      <c r="F70" s="16">
        <v>2</v>
      </c>
    </row>
    <row r="71" spans="1:16" x14ac:dyDescent="0.2">
      <c r="A71" s="14" t="s">
        <v>236</v>
      </c>
      <c r="B71" s="18">
        <f t="shared" si="36"/>
        <v>17</v>
      </c>
      <c r="C71" s="18">
        <v>20</v>
      </c>
      <c r="D71" s="18">
        <f t="shared" si="37"/>
        <v>23</v>
      </c>
      <c r="E71" s="16">
        <v>0</v>
      </c>
      <c r="F71" s="16">
        <v>2</v>
      </c>
    </row>
    <row r="72" spans="1:16" x14ac:dyDescent="0.2">
      <c r="A72" s="14" t="s">
        <v>237</v>
      </c>
      <c r="B72" s="18">
        <f t="shared" si="36"/>
        <v>12</v>
      </c>
      <c r="C72" s="18">
        <v>15</v>
      </c>
      <c r="D72" s="18">
        <f t="shared" si="37"/>
        <v>18</v>
      </c>
      <c r="E72" s="16">
        <v>0</v>
      </c>
      <c r="F72" s="16">
        <v>2</v>
      </c>
    </row>
    <row r="73" spans="1:16" x14ac:dyDescent="0.2">
      <c r="A73" s="14" t="s">
        <v>238</v>
      </c>
      <c r="B73" s="18">
        <f t="shared" ref="B73:B76" si="38">C73-3</f>
        <v>14</v>
      </c>
      <c r="C73" s="18">
        <v>17</v>
      </c>
      <c r="D73" s="18">
        <f t="shared" ref="D73:D76" si="39">C73+3</f>
        <v>20</v>
      </c>
      <c r="E73" s="16">
        <v>0</v>
      </c>
      <c r="F73" s="16">
        <v>2</v>
      </c>
    </row>
    <row r="74" spans="1:16" x14ac:dyDescent="0.2">
      <c r="A74" s="14" t="s">
        <v>239</v>
      </c>
      <c r="B74" s="18">
        <f t="shared" si="38"/>
        <v>13</v>
      </c>
      <c r="C74" s="18">
        <v>16</v>
      </c>
      <c r="D74" s="18">
        <f t="shared" si="39"/>
        <v>19</v>
      </c>
      <c r="E74" s="16">
        <v>0</v>
      </c>
      <c r="F74" s="16">
        <v>2</v>
      </c>
    </row>
    <row r="75" spans="1:16" x14ac:dyDescent="0.2">
      <c r="A75" s="14" t="s">
        <v>240</v>
      </c>
      <c r="B75" s="18">
        <f t="shared" si="38"/>
        <v>15</v>
      </c>
      <c r="C75" s="18">
        <v>18</v>
      </c>
      <c r="D75" s="18">
        <f t="shared" si="39"/>
        <v>21</v>
      </c>
      <c r="E75" s="16">
        <v>0</v>
      </c>
      <c r="F75" s="16">
        <v>2</v>
      </c>
    </row>
    <row r="76" spans="1:16" x14ac:dyDescent="0.2">
      <c r="A76" s="14" t="s">
        <v>241</v>
      </c>
      <c r="B76" s="18">
        <f t="shared" si="38"/>
        <v>16</v>
      </c>
      <c r="C76" s="18">
        <v>19</v>
      </c>
      <c r="D76" s="18">
        <f t="shared" si="39"/>
        <v>22</v>
      </c>
      <c r="E76" s="16">
        <v>0</v>
      </c>
      <c r="F76" s="16">
        <v>2</v>
      </c>
    </row>
    <row r="77" spans="1:16" x14ac:dyDescent="0.2">
      <c r="A77" s="14" t="s">
        <v>242</v>
      </c>
      <c r="B77" s="18">
        <f t="shared" ref="B77" si="40">C77-3</f>
        <v>11</v>
      </c>
      <c r="C77" s="18">
        <v>14</v>
      </c>
      <c r="D77" s="18">
        <f t="shared" ref="D77" si="41">C77+3</f>
        <v>17</v>
      </c>
      <c r="E77" s="16">
        <v>0</v>
      </c>
      <c r="F77" s="16">
        <v>2</v>
      </c>
    </row>
    <row r="78" spans="1:16" x14ac:dyDescent="0.2">
      <c r="A78" s="14" t="s">
        <v>243</v>
      </c>
      <c r="B78" s="18">
        <f t="shared" si="36"/>
        <v>12</v>
      </c>
      <c r="C78" s="18">
        <v>15</v>
      </c>
      <c r="D78" s="18">
        <f t="shared" si="37"/>
        <v>18</v>
      </c>
      <c r="E78" s="16">
        <v>0</v>
      </c>
      <c r="F78" s="16">
        <v>2</v>
      </c>
    </row>
    <row r="79" spans="1:16" x14ac:dyDescent="0.2">
      <c r="A79" s="14" t="s">
        <v>244</v>
      </c>
      <c r="B79" s="18">
        <f t="shared" si="36"/>
        <v>15</v>
      </c>
      <c r="C79" s="18">
        <v>18</v>
      </c>
      <c r="D79" s="18">
        <f t="shared" si="37"/>
        <v>21</v>
      </c>
      <c r="E79" s="16">
        <v>0</v>
      </c>
      <c r="F79" s="16">
        <v>2</v>
      </c>
    </row>
    <row r="80" spans="1:16" x14ac:dyDescent="0.2">
      <c r="A80" s="14" t="s">
        <v>245</v>
      </c>
      <c r="B80" s="18">
        <f t="shared" si="36"/>
        <v>17</v>
      </c>
      <c r="C80" s="18">
        <v>20</v>
      </c>
      <c r="D80" s="18">
        <f t="shared" si="37"/>
        <v>23</v>
      </c>
      <c r="E80" s="16">
        <v>0</v>
      </c>
      <c r="F80" s="16">
        <v>2</v>
      </c>
    </row>
    <row r="81" spans="1:6" x14ac:dyDescent="0.2">
      <c r="A81" s="14" t="s">
        <v>246</v>
      </c>
      <c r="B81" s="18">
        <f t="shared" si="36"/>
        <v>14</v>
      </c>
      <c r="C81" s="18">
        <v>17</v>
      </c>
      <c r="D81" s="18">
        <f t="shared" si="37"/>
        <v>20</v>
      </c>
      <c r="E81" s="16">
        <v>0</v>
      </c>
      <c r="F81" s="16">
        <v>2</v>
      </c>
    </row>
    <row r="82" spans="1:6" x14ac:dyDescent="0.2">
      <c r="A82" s="14" t="s">
        <v>247</v>
      </c>
      <c r="B82" s="18">
        <v>4</v>
      </c>
      <c r="C82" s="18">
        <v>8</v>
      </c>
      <c r="D82" s="18" t="s">
        <v>160</v>
      </c>
      <c r="E82" s="16">
        <v>0</v>
      </c>
      <c r="F82" s="16">
        <v>2</v>
      </c>
    </row>
    <row r="83" spans="1:6" x14ac:dyDescent="0.2">
      <c r="A83" s="14" t="s">
        <v>248</v>
      </c>
      <c r="B83" s="18">
        <v>8</v>
      </c>
      <c r="C83" s="18">
        <v>12</v>
      </c>
      <c r="D83" s="17" t="s">
        <v>160</v>
      </c>
      <c r="E83" s="16">
        <v>0</v>
      </c>
      <c r="F83" s="16">
        <v>1</v>
      </c>
    </row>
    <row r="84" spans="1:6" x14ac:dyDescent="0.2">
      <c r="A84" s="14" t="s">
        <v>249</v>
      </c>
      <c r="B84" s="18">
        <v>8</v>
      </c>
      <c r="C84" s="18">
        <v>12</v>
      </c>
      <c r="D84" s="17" t="s">
        <v>160</v>
      </c>
      <c r="E84" s="16">
        <v>0</v>
      </c>
      <c r="F84" s="16">
        <v>1</v>
      </c>
    </row>
    <row r="85" spans="1:6" x14ac:dyDescent="0.2">
      <c r="A85" s="14" t="s">
        <v>250</v>
      </c>
      <c r="B85" s="18">
        <v>8</v>
      </c>
      <c r="C85" s="18">
        <v>12</v>
      </c>
      <c r="D85" s="17" t="s">
        <v>160</v>
      </c>
      <c r="E85" s="16">
        <v>0</v>
      </c>
      <c r="F85" s="16">
        <v>1</v>
      </c>
    </row>
    <row r="86" spans="1:6" x14ac:dyDescent="0.2">
      <c r="A86" s="14" t="s">
        <v>251</v>
      </c>
      <c r="B86" s="18">
        <v>10</v>
      </c>
      <c r="C86" s="18">
        <v>14</v>
      </c>
      <c r="D86" s="17" t="s">
        <v>160</v>
      </c>
      <c r="E86" s="16">
        <v>0</v>
      </c>
      <c r="F86" s="16">
        <v>1</v>
      </c>
    </row>
    <row r="87" spans="1:6" x14ac:dyDescent="0.2">
      <c r="A87" s="14" t="s">
        <v>252</v>
      </c>
      <c r="B87" s="18">
        <f>C87-2</f>
        <v>4</v>
      </c>
      <c r="C87" s="18">
        <v>6</v>
      </c>
      <c r="D87" s="17" t="s">
        <v>160</v>
      </c>
      <c r="E87" s="16">
        <v>0</v>
      </c>
      <c r="F87" s="16">
        <v>1</v>
      </c>
    </row>
    <row r="88" spans="1:6" x14ac:dyDescent="0.2">
      <c r="A88" s="14" t="s">
        <v>253</v>
      </c>
      <c r="B88" s="18">
        <f>C88-2</f>
        <v>8</v>
      </c>
      <c r="C88" s="18">
        <v>10</v>
      </c>
      <c r="D88" s="18">
        <f>C88+2</f>
        <v>12</v>
      </c>
      <c r="E88" s="16">
        <v>0</v>
      </c>
      <c r="F88" s="16">
        <v>1</v>
      </c>
    </row>
    <row r="89" spans="1:6" x14ac:dyDescent="0.2">
      <c r="A89" s="14" t="s">
        <v>48</v>
      </c>
      <c r="B89" s="18">
        <f>C89-2</f>
        <v>8</v>
      </c>
      <c r="C89" s="18">
        <v>10</v>
      </c>
      <c r="D89" s="18">
        <f>C89+2</f>
        <v>12</v>
      </c>
      <c r="E89" s="16">
        <v>0</v>
      </c>
      <c r="F89" s="16">
        <v>1</v>
      </c>
    </row>
    <row r="90" spans="1:6" x14ac:dyDescent="0.2">
      <c r="A90" s="14" t="s">
        <v>42</v>
      </c>
      <c r="B90" s="18">
        <f t="shared" ref="B90:B94" si="42">C90-2</f>
        <v>4</v>
      </c>
      <c r="C90" s="18">
        <v>6</v>
      </c>
      <c r="D90" s="18">
        <v>7</v>
      </c>
      <c r="E90" s="16">
        <v>1</v>
      </c>
      <c r="F90" s="16">
        <v>1</v>
      </c>
    </row>
    <row r="91" spans="1:6" x14ac:dyDescent="0.2">
      <c r="A91" s="14" t="s">
        <v>254</v>
      </c>
      <c r="B91" s="18">
        <f t="shared" si="42"/>
        <v>4</v>
      </c>
      <c r="C91" s="18">
        <v>6</v>
      </c>
      <c r="D91" s="18">
        <v>7</v>
      </c>
      <c r="E91" s="16">
        <v>1</v>
      </c>
      <c r="F91" s="16">
        <v>1</v>
      </c>
    </row>
    <row r="92" spans="1:6" x14ac:dyDescent="0.2">
      <c r="A92" s="14" t="s">
        <v>255</v>
      </c>
      <c r="B92" s="18">
        <f t="shared" si="42"/>
        <v>4</v>
      </c>
      <c r="C92" s="18">
        <v>6</v>
      </c>
      <c r="D92" s="18">
        <v>7</v>
      </c>
      <c r="E92" s="16">
        <v>1</v>
      </c>
      <c r="F92" s="16">
        <v>1</v>
      </c>
    </row>
    <row r="93" spans="1:6" x14ac:dyDescent="0.2">
      <c r="A93" s="14" t="s">
        <v>256</v>
      </c>
      <c r="B93" s="18">
        <f t="shared" si="42"/>
        <v>4</v>
      </c>
      <c r="C93" s="18">
        <v>6</v>
      </c>
      <c r="D93" s="18">
        <v>7</v>
      </c>
      <c r="E93" s="16">
        <v>1</v>
      </c>
      <c r="F93" s="16">
        <v>1</v>
      </c>
    </row>
    <row r="94" spans="1:6" x14ac:dyDescent="0.2">
      <c r="A94" s="14" t="s">
        <v>257</v>
      </c>
      <c r="B94" s="18">
        <f t="shared" si="42"/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2">
      <c r="A95" s="14" t="s">
        <v>258</v>
      </c>
      <c r="B95" s="18">
        <v>4</v>
      </c>
      <c r="C95" s="18">
        <v>5</v>
      </c>
      <c r="D95" s="18">
        <v>6</v>
      </c>
      <c r="E95" s="16">
        <v>1</v>
      </c>
      <c r="F95" s="16">
        <v>1</v>
      </c>
    </row>
    <row r="96" spans="1:6" x14ac:dyDescent="0.2">
      <c r="A96" s="14" t="s">
        <v>52</v>
      </c>
      <c r="B96" s="18">
        <v>5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2">
      <c r="A97" s="14" t="s">
        <v>259</v>
      </c>
      <c r="B97" s="18">
        <f t="shared" ref="B97:B142" si="43">C97-2</f>
        <v>5</v>
      </c>
      <c r="C97" s="18">
        <v>7</v>
      </c>
      <c r="D97" s="18">
        <f t="shared" ref="D97:D144" si="44">C97+2</f>
        <v>9</v>
      </c>
      <c r="E97" s="16">
        <v>0</v>
      </c>
      <c r="F97" s="16">
        <v>1</v>
      </c>
    </row>
    <row r="98" spans="1:6" x14ac:dyDescent="0.2">
      <c r="A98" s="14" t="s">
        <v>260</v>
      </c>
      <c r="B98" s="18">
        <f t="shared" si="43"/>
        <v>6</v>
      </c>
      <c r="C98" s="18">
        <v>8</v>
      </c>
      <c r="D98" s="18">
        <f t="shared" ref="D98" si="45">C98+2</f>
        <v>10</v>
      </c>
      <c r="E98" s="16">
        <v>0</v>
      </c>
      <c r="F98" s="16">
        <v>1</v>
      </c>
    </row>
    <row r="99" spans="1:6" x14ac:dyDescent="0.2">
      <c r="A99" s="14" t="s">
        <v>261</v>
      </c>
      <c r="B99" s="18">
        <f t="shared" si="43"/>
        <v>7</v>
      </c>
      <c r="C99" s="18">
        <v>9</v>
      </c>
      <c r="D99" s="18">
        <f t="shared" si="44"/>
        <v>11</v>
      </c>
      <c r="E99" s="16">
        <v>0</v>
      </c>
      <c r="F99" s="16">
        <v>1</v>
      </c>
    </row>
    <row r="100" spans="1:6" x14ac:dyDescent="0.2">
      <c r="A100" s="14" t="s">
        <v>40</v>
      </c>
      <c r="B100" s="18">
        <f t="shared" si="43"/>
        <v>7</v>
      </c>
      <c r="C100" s="18">
        <v>9</v>
      </c>
      <c r="D100" s="18">
        <f t="shared" si="44"/>
        <v>11</v>
      </c>
      <c r="E100" s="16">
        <v>0</v>
      </c>
      <c r="F100" s="16">
        <v>1</v>
      </c>
    </row>
    <row r="101" spans="1:6" x14ac:dyDescent="0.2">
      <c r="A101" s="14" t="s">
        <v>262</v>
      </c>
      <c r="B101" s="18">
        <f t="shared" si="43"/>
        <v>7</v>
      </c>
      <c r="C101" s="18">
        <v>9</v>
      </c>
      <c r="D101" s="18">
        <f t="shared" si="44"/>
        <v>11</v>
      </c>
      <c r="E101" s="16">
        <v>0</v>
      </c>
      <c r="F101" s="16">
        <v>1</v>
      </c>
    </row>
    <row r="102" spans="1:6" x14ac:dyDescent="0.2">
      <c r="A102" s="14" t="s">
        <v>263</v>
      </c>
      <c r="B102" s="18">
        <f t="shared" si="43"/>
        <v>6</v>
      </c>
      <c r="C102" s="18">
        <v>8</v>
      </c>
      <c r="D102" s="18">
        <f t="shared" si="44"/>
        <v>10</v>
      </c>
      <c r="E102" s="16">
        <v>0</v>
      </c>
      <c r="F102" s="16">
        <v>1</v>
      </c>
    </row>
    <row r="103" spans="1:6" x14ac:dyDescent="0.2">
      <c r="A103" s="14" t="s">
        <v>264</v>
      </c>
      <c r="B103" s="18">
        <f t="shared" si="43"/>
        <v>6</v>
      </c>
      <c r="C103" s="18">
        <v>8</v>
      </c>
      <c r="D103" s="18">
        <f t="shared" si="44"/>
        <v>10</v>
      </c>
      <c r="E103" s="16">
        <v>0</v>
      </c>
      <c r="F103" s="16">
        <v>1</v>
      </c>
    </row>
    <row r="104" spans="1:6" x14ac:dyDescent="0.2">
      <c r="A104" s="14" t="s">
        <v>265</v>
      </c>
      <c r="B104" s="18">
        <f t="shared" ref="B104" si="46">C104-2</f>
        <v>8</v>
      </c>
      <c r="C104" s="18">
        <v>10</v>
      </c>
      <c r="D104" s="18">
        <f t="shared" ref="D104" si="47">C104+2</f>
        <v>12</v>
      </c>
      <c r="E104" s="16">
        <v>0</v>
      </c>
      <c r="F104" s="16">
        <v>1</v>
      </c>
    </row>
    <row r="105" spans="1:6" x14ac:dyDescent="0.2">
      <c r="A105" s="14" t="s">
        <v>266</v>
      </c>
      <c r="B105" s="18">
        <f t="shared" ref="B105:B107" si="48">C105-2</f>
        <v>7</v>
      </c>
      <c r="C105" s="18">
        <v>9</v>
      </c>
      <c r="D105" s="18">
        <f t="shared" ref="D105:D106" si="49">C105+2</f>
        <v>11</v>
      </c>
      <c r="E105" s="16">
        <v>0</v>
      </c>
      <c r="F105" s="16">
        <v>1</v>
      </c>
    </row>
    <row r="106" spans="1:6" x14ac:dyDescent="0.2">
      <c r="A106" s="14" t="s">
        <v>267</v>
      </c>
      <c r="B106" s="18">
        <f t="shared" si="48"/>
        <v>7</v>
      </c>
      <c r="C106" s="18">
        <v>9</v>
      </c>
      <c r="D106" s="18">
        <f t="shared" si="49"/>
        <v>11</v>
      </c>
      <c r="E106" s="16">
        <v>0</v>
      </c>
      <c r="F106" s="16">
        <v>1</v>
      </c>
    </row>
    <row r="107" spans="1:6" x14ac:dyDescent="0.2">
      <c r="A107" s="14" t="s">
        <v>268</v>
      </c>
      <c r="B107" s="18">
        <f t="shared" si="48"/>
        <v>8</v>
      </c>
      <c r="C107" s="18">
        <v>10</v>
      </c>
      <c r="D107" s="18">
        <f t="shared" ref="D107" si="50">C107+2</f>
        <v>12</v>
      </c>
      <c r="E107" s="16">
        <v>0</v>
      </c>
      <c r="F107" s="16">
        <v>1</v>
      </c>
    </row>
    <row r="108" spans="1:6" x14ac:dyDescent="0.2">
      <c r="A108" s="14" t="s">
        <v>269</v>
      </c>
      <c r="B108" s="18">
        <f t="shared" si="43"/>
        <v>7</v>
      </c>
      <c r="C108" s="18">
        <v>9</v>
      </c>
      <c r="D108" s="18">
        <f t="shared" si="44"/>
        <v>11</v>
      </c>
      <c r="E108" s="16">
        <v>0</v>
      </c>
      <c r="F108" s="16">
        <v>1</v>
      </c>
    </row>
    <row r="109" spans="1:6" x14ac:dyDescent="0.2">
      <c r="A109" s="14" t="s">
        <v>270</v>
      </c>
      <c r="B109" s="18">
        <f t="shared" ref="B109" si="51">C109-2</f>
        <v>7</v>
      </c>
      <c r="C109" s="18">
        <v>9</v>
      </c>
      <c r="D109" s="18">
        <f t="shared" ref="D109" si="52">C109+2</f>
        <v>11</v>
      </c>
      <c r="E109" s="16">
        <v>0</v>
      </c>
      <c r="F109" s="16">
        <v>1</v>
      </c>
    </row>
    <row r="110" spans="1:6" x14ac:dyDescent="0.2">
      <c r="A110" s="14" t="s">
        <v>271</v>
      </c>
      <c r="B110" s="18">
        <f t="shared" si="43"/>
        <v>5</v>
      </c>
      <c r="C110" s="18">
        <v>7</v>
      </c>
      <c r="D110" s="18">
        <f t="shared" si="44"/>
        <v>9</v>
      </c>
      <c r="E110" s="16">
        <v>0</v>
      </c>
      <c r="F110" s="16">
        <v>1</v>
      </c>
    </row>
    <row r="111" spans="1:6" x14ac:dyDescent="0.2">
      <c r="A111" s="14" t="s">
        <v>272</v>
      </c>
      <c r="B111" s="18">
        <f t="shared" si="43"/>
        <v>7</v>
      </c>
      <c r="C111" s="18">
        <v>9</v>
      </c>
      <c r="D111" s="18">
        <f t="shared" si="44"/>
        <v>11</v>
      </c>
      <c r="E111" s="16">
        <v>0</v>
      </c>
      <c r="F111" s="16">
        <v>1</v>
      </c>
    </row>
    <row r="112" spans="1:6" x14ac:dyDescent="0.2">
      <c r="A112" s="14" t="s">
        <v>273</v>
      </c>
      <c r="B112" s="18">
        <f t="shared" si="43"/>
        <v>8</v>
      </c>
      <c r="C112" s="18">
        <v>10</v>
      </c>
      <c r="D112" s="18">
        <f t="shared" si="44"/>
        <v>12</v>
      </c>
      <c r="E112" s="16">
        <v>0</v>
      </c>
      <c r="F112" s="16">
        <v>1</v>
      </c>
    </row>
    <row r="113" spans="1:6" x14ac:dyDescent="0.2">
      <c r="A113" s="14" t="s">
        <v>274</v>
      </c>
      <c r="B113" s="18">
        <f t="shared" si="43"/>
        <v>9</v>
      </c>
      <c r="C113" s="18">
        <v>11</v>
      </c>
      <c r="D113" s="18">
        <f t="shared" si="44"/>
        <v>13</v>
      </c>
      <c r="E113" s="16">
        <v>0</v>
      </c>
      <c r="F113" s="16">
        <v>1</v>
      </c>
    </row>
    <row r="114" spans="1:6" x14ac:dyDescent="0.2">
      <c r="A114" s="14" t="s">
        <v>51</v>
      </c>
      <c r="B114" s="18">
        <f t="shared" si="43"/>
        <v>9</v>
      </c>
      <c r="C114" s="18">
        <v>11</v>
      </c>
      <c r="D114" s="18">
        <f t="shared" si="44"/>
        <v>13</v>
      </c>
      <c r="E114" s="16">
        <v>0</v>
      </c>
      <c r="F114" s="16">
        <v>1</v>
      </c>
    </row>
    <row r="115" spans="1:6" x14ac:dyDescent="0.2">
      <c r="A115" s="14" t="s">
        <v>37</v>
      </c>
      <c r="B115" s="18">
        <f t="shared" ref="B115" si="53">C115-2</f>
        <v>10</v>
      </c>
      <c r="C115" s="18">
        <v>12</v>
      </c>
      <c r="D115" s="18">
        <f t="shared" ref="D115" si="54">C115+2</f>
        <v>14</v>
      </c>
      <c r="E115" s="16">
        <v>0</v>
      </c>
      <c r="F115" s="16">
        <v>1</v>
      </c>
    </row>
    <row r="116" spans="1:6" x14ac:dyDescent="0.2">
      <c r="A116" s="14" t="s">
        <v>275</v>
      </c>
      <c r="B116" s="18">
        <f t="shared" si="43"/>
        <v>9</v>
      </c>
      <c r="C116" s="18">
        <v>11</v>
      </c>
      <c r="D116" s="18">
        <f t="shared" si="44"/>
        <v>13</v>
      </c>
      <c r="E116" s="16">
        <v>0</v>
      </c>
      <c r="F116" s="16">
        <v>1</v>
      </c>
    </row>
    <row r="117" spans="1:6" x14ac:dyDescent="0.2">
      <c r="A117" s="14" t="s">
        <v>276</v>
      </c>
      <c r="B117" s="18">
        <f t="shared" si="43"/>
        <v>8</v>
      </c>
      <c r="C117" s="18">
        <v>10</v>
      </c>
      <c r="D117" s="18">
        <f t="shared" si="44"/>
        <v>12</v>
      </c>
      <c r="E117" s="16">
        <v>0</v>
      </c>
      <c r="F117" s="16">
        <v>1</v>
      </c>
    </row>
    <row r="118" spans="1:6" x14ac:dyDescent="0.2">
      <c r="A118" s="14" t="s">
        <v>277</v>
      </c>
      <c r="B118" s="18">
        <f t="shared" si="43"/>
        <v>8</v>
      </c>
      <c r="C118" s="18">
        <v>10</v>
      </c>
      <c r="D118" s="18">
        <f t="shared" si="44"/>
        <v>12</v>
      </c>
      <c r="E118" s="16">
        <v>0</v>
      </c>
      <c r="F118" s="16">
        <v>1</v>
      </c>
    </row>
    <row r="119" spans="1:6" x14ac:dyDescent="0.2">
      <c r="A119" s="14" t="s">
        <v>278</v>
      </c>
      <c r="B119" s="18">
        <f t="shared" ref="B119" si="55">C119-2</f>
        <v>10</v>
      </c>
      <c r="C119" s="18">
        <v>12</v>
      </c>
      <c r="D119" s="18">
        <f t="shared" ref="D119" si="56">C119+2</f>
        <v>14</v>
      </c>
      <c r="E119" s="16">
        <v>0</v>
      </c>
      <c r="F119" s="16">
        <v>1</v>
      </c>
    </row>
    <row r="120" spans="1:6" x14ac:dyDescent="0.2">
      <c r="A120" s="14" t="s">
        <v>279</v>
      </c>
      <c r="B120" s="18">
        <f t="shared" ref="B120:B123" si="57">C120-2</f>
        <v>9</v>
      </c>
      <c r="C120" s="18">
        <v>11</v>
      </c>
      <c r="D120" s="18">
        <f t="shared" ref="D120:D122" si="58">C120+2</f>
        <v>13</v>
      </c>
      <c r="E120" s="16">
        <v>0</v>
      </c>
      <c r="F120" s="16">
        <v>1</v>
      </c>
    </row>
    <row r="121" spans="1:6" x14ac:dyDescent="0.2">
      <c r="A121" s="14" t="s">
        <v>280</v>
      </c>
      <c r="B121" s="18">
        <f t="shared" si="57"/>
        <v>9</v>
      </c>
      <c r="C121" s="18">
        <v>11</v>
      </c>
      <c r="D121" s="18">
        <f t="shared" si="58"/>
        <v>13</v>
      </c>
      <c r="E121" s="16">
        <v>0</v>
      </c>
      <c r="F121" s="16">
        <v>1</v>
      </c>
    </row>
    <row r="122" spans="1:6" x14ac:dyDescent="0.2">
      <c r="A122" s="14" t="s">
        <v>281</v>
      </c>
      <c r="B122" s="18">
        <f t="shared" si="57"/>
        <v>10</v>
      </c>
      <c r="C122" s="18">
        <v>12</v>
      </c>
      <c r="D122" s="18">
        <f t="shared" si="58"/>
        <v>14</v>
      </c>
      <c r="E122" s="16">
        <v>0</v>
      </c>
      <c r="F122" s="16">
        <v>1</v>
      </c>
    </row>
    <row r="123" spans="1:6" x14ac:dyDescent="0.2">
      <c r="A123" s="14" t="s">
        <v>282</v>
      </c>
      <c r="B123" s="18">
        <f t="shared" si="57"/>
        <v>7</v>
      </c>
      <c r="C123" s="18">
        <v>9</v>
      </c>
      <c r="D123" s="18">
        <f t="shared" si="44"/>
        <v>11</v>
      </c>
      <c r="E123" s="16">
        <v>0</v>
      </c>
      <c r="F123" s="16">
        <v>1</v>
      </c>
    </row>
    <row r="124" spans="1:6" x14ac:dyDescent="0.2">
      <c r="A124" s="14" t="s">
        <v>283</v>
      </c>
      <c r="B124" s="18">
        <f t="shared" si="43"/>
        <v>9</v>
      </c>
      <c r="C124" s="18">
        <v>11</v>
      </c>
      <c r="D124" s="18">
        <f t="shared" si="44"/>
        <v>13</v>
      </c>
      <c r="E124" s="16">
        <v>0</v>
      </c>
      <c r="F124" s="16">
        <v>1</v>
      </c>
    </row>
    <row r="125" spans="1:6" x14ac:dyDescent="0.2">
      <c r="A125" s="14" t="s">
        <v>284</v>
      </c>
      <c r="B125" s="18">
        <f>C125-2</f>
        <v>9</v>
      </c>
      <c r="C125" s="18">
        <v>11</v>
      </c>
      <c r="D125" s="18">
        <f>C125+2</f>
        <v>13</v>
      </c>
      <c r="E125" s="16">
        <v>0</v>
      </c>
      <c r="F125" s="16">
        <v>1</v>
      </c>
    </row>
    <row r="126" spans="1:6" x14ac:dyDescent="0.2">
      <c r="A126" s="14" t="s">
        <v>285</v>
      </c>
      <c r="B126" s="18">
        <f>C126-2</f>
        <v>9</v>
      </c>
      <c r="C126" s="18">
        <v>11</v>
      </c>
      <c r="D126" s="18">
        <f>C126+2</f>
        <v>13</v>
      </c>
      <c r="E126" s="16">
        <v>0</v>
      </c>
      <c r="F126" s="16">
        <v>1</v>
      </c>
    </row>
    <row r="127" spans="1:6" x14ac:dyDescent="0.2">
      <c r="A127" s="14" t="s">
        <v>286</v>
      </c>
      <c r="B127" s="18">
        <f t="shared" si="43"/>
        <v>9</v>
      </c>
      <c r="C127" s="18">
        <v>11</v>
      </c>
      <c r="D127" s="18">
        <f t="shared" si="44"/>
        <v>13</v>
      </c>
      <c r="E127" s="16">
        <v>0</v>
      </c>
      <c r="F127" s="16">
        <v>1</v>
      </c>
    </row>
    <row r="128" spans="1:6" x14ac:dyDescent="0.2">
      <c r="A128" s="14" t="s">
        <v>287</v>
      </c>
      <c r="B128" s="18">
        <f t="shared" si="43"/>
        <v>11</v>
      </c>
      <c r="C128" s="18">
        <v>13</v>
      </c>
      <c r="D128" s="18">
        <f t="shared" si="44"/>
        <v>15</v>
      </c>
      <c r="E128" s="16">
        <v>0</v>
      </c>
      <c r="F128" s="16">
        <v>1</v>
      </c>
    </row>
    <row r="129" spans="1:6" x14ac:dyDescent="0.2">
      <c r="A129" s="14" t="s">
        <v>288</v>
      </c>
      <c r="B129" s="18">
        <f t="shared" si="43"/>
        <v>11</v>
      </c>
      <c r="C129" s="18">
        <v>13</v>
      </c>
      <c r="D129" s="18">
        <f t="shared" si="44"/>
        <v>15</v>
      </c>
      <c r="E129" s="16">
        <v>0</v>
      </c>
      <c r="F129" s="16">
        <v>1</v>
      </c>
    </row>
    <row r="130" spans="1:6" x14ac:dyDescent="0.2">
      <c r="A130" s="14" t="s">
        <v>289</v>
      </c>
      <c r="B130" s="18">
        <f t="shared" ref="B130" si="59">C130-2</f>
        <v>12</v>
      </c>
      <c r="C130" s="18">
        <v>14</v>
      </c>
      <c r="D130" s="18">
        <f t="shared" ref="D130" si="60">C130+2</f>
        <v>16</v>
      </c>
      <c r="E130" s="16">
        <v>0</v>
      </c>
      <c r="F130" s="16">
        <v>1</v>
      </c>
    </row>
    <row r="131" spans="1:6" x14ac:dyDescent="0.2">
      <c r="A131" s="14" t="s">
        <v>290</v>
      </c>
      <c r="B131" s="18">
        <f t="shared" si="43"/>
        <v>11</v>
      </c>
      <c r="C131" s="18">
        <v>13</v>
      </c>
      <c r="D131" s="18">
        <f t="shared" si="44"/>
        <v>15</v>
      </c>
      <c r="E131" s="16">
        <v>0</v>
      </c>
      <c r="F131" s="16">
        <v>1</v>
      </c>
    </row>
    <row r="132" spans="1:6" x14ac:dyDescent="0.2">
      <c r="A132" s="14" t="s">
        <v>291</v>
      </c>
      <c r="B132" s="18">
        <f t="shared" si="43"/>
        <v>10</v>
      </c>
      <c r="C132" s="18">
        <v>12</v>
      </c>
      <c r="D132" s="18">
        <f t="shared" si="44"/>
        <v>14</v>
      </c>
      <c r="E132" s="16">
        <v>0</v>
      </c>
      <c r="F132" s="16">
        <v>1</v>
      </c>
    </row>
    <row r="133" spans="1:6" x14ac:dyDescent="0.2">
      <c r="A133" s="14" t="s">
        <v>292</v>
      </c>
      <c r="B133" s="18">
        <f t="shared" si="43"/>
        <v>10</v>
      </c>
      <c r="C133" s="18">
        <v>12</v>
      </c>
      <c r="D133" s="18">
        <f t="shared" si="44"/>
        <v>14</v>
      </c>
      <c r="E133" s="16">
        <v>0</v>
      </c>
      <c r="F133" s="16">
        <v>1</v>
      </c>
    </row>
    <row r="134" spans="1:6" x14ac:dyDescent="0.2">
      <c r="A134" s="14" t="s">
        <v>293</v>
      </c>
      <c r="B134" s="18">
        <f t="shared" ref="B134:B136" si="61">C134-2</f>
        <v>12</v>
      </c>
      <c r="C134" s="18">
        <v>14</v>
      </c>
      <c r="D134" s="18">
        <f t="shared" ref="D134:D136" si="62">C134+2</f>
        <v>16</v>
      </c>
      <c r="E134" s="16">
        <v>0</v>
      </c>
      <c r="F134" s="16">
        <v>1</v>
      </c>
    </row>
    <row r="135" spans="1:6" x14ac:dyDescent="0.2">
      <c r="A135" s="14" t="s">
        <v>294</v>
      </c>
      <c r="B135" s="18">
        <f t="shared" ref="B135" si="63">C135-2</f>
        <v>12</v>
      </c>
      <c r="C135" s="18">
        <v>14</v>
      </c>
      <c r="D135" s="18">
        <f t="shared" ref="D135" si="64">C135+2</f>
        <v>16</v>
      </c>
      <c r="E135" s="16">
        <v>0</v>
      </c>
      <c r="F135" s="16">
        <v>1</v>
      </c>
    </row>
    <row r="136" spans="1:6" x14ac:dyDescent="0.2">
      <c r="A136" s="14" t="s">
        <v>295</v>
      </c>
      <c r="B136" s="18">
        <f t="shared" si="61"/>
        <v>11</v>
      </c>
      <c r="C136" s="18">
        <v>13</v>
      </c>
      <c r="D136" s="18">
        <f t="shared" si="62"/>
        <v>15</v>
      </c>
      <c r="E136" s="16">
        <v>0</v>
      </c>
      <c r="F136" s="16">
        <v>1</v>
      </c>
    </row>
    <row r="137" spans="1:6" x14ac:dyDescent="0.2">
      <c r="A137" s="14" t="s">
        <v>296</v>
      </c>
      <c r="B137" s="18">
        <f t="shared" ref="B137" si="65">C137-2</f>
        <v>11</v>
      </c>
      <c r="C137" s="18">
        <v>13</v>
      </c>
      <c r="D137" s="18">
        <f t="shared" ref="D137" si="66">C137+2</f>
        <v>15</v>
      </c>
      <c r="E137" s="16">
        <v>0</v>
      </c>
      <c r="F137" s="16">
        <v>1</v>
      </c>
    </row>
    <row r="138" spans="1:6" x14ac:dyDescent="0.2">
      <c r="A138" s="14" t="s">
        <v>297</v>
      </c>
      <c r="B138" s="18">
        <f t="shared" si="43"/>
        <v>9</v>
      </c>
      <c r="C138" s="18">
        <v>11</v>
      </c>
      <c r="D138" s="18">
        <f t="shared" si="44"/>
        <v>13</v>
      </c>
      <c r="E138" s="16">
        <v>0</v>
      </c>
      <c r="F138" s="16">
        <v>1</v>
      </c>
    </row>
    <row r="139" spans="1:6" x14ac:dyDescent="0.2">
      <c r="A139" s="14" t="s">
        <v>298</v>
      </c>
      <c r="B139" s="18">
        <f t="shared" si="43"/>
        <v>10</v>
      </c>
      <c r="C139" s="18">
        <v>12</v>
      </c>
      <c r="D139" s="18">
        <f t="shared" si="44"/>
        <v>14</v>
      </c>
      <c r="E139" s="16">
        <v>0</v>
      </c>
      <c r="F139" s="16">
        <v>1</v>
      </c>
    </row>
    <row r="140" spans="1:6" x14ac:dyDescent="0.2">
      <c r="A140" s="14" t="s">
        <v>299</v>
      </c>
      <c r="B140" s="18">
        <f t="shared" si="43"/>
        <v>11</v>
      </c>
      <c r="C140" s="18">
        <v>13</v>
      </c>
      <c r="D140" s="18">
        <f t="shared" si="44"/>
        <v>15</v>
      </c>
      <c r="E140" s="16">
        <v>0</v>
      </c>
      <c r="F140" s="16">
        <v>1</v>
      </c>
    </row>
    <row r="141" spans="1:6" x14ac:dyDescent="0.2">
      <c r="A141" s="14" t="s">
        <v>300</v>
      </c>
      <c r="B141" s="18">
        <f t="shared" si="43"/>
        <v>6</v>
      </c>
      <c r="C141" s="18">
        <v>8</v>
      </c>
      <c r="D141" s="18">
        <f t="shared" si="44"/>
        <v>10</v>
      </c>
      <c r="E141" s="16">
        <v>0</v>
      </c>
      <c r="F141" s="16">
        <v>1</v>
      </c>
    </row>
    <row r="142" spans="1:6" x14ac:dyDescent="0.2">
      <c r="A142" s="14" t="s">
        <v>301</v>
      </c>
      <c r="B142" s="18">
        <f t="shared" si="43"/>
        <v>8</v>
      </c>
      <c r="C142" s="18">
        <v>10</v>
      </c>
      <c r="D142" s="18">
        <f t="shared" si="44"/>
        <v>12</v>
      </c>
      <c r="E142" s="16">
        <v>0</v>
      </c>
      <c r="F142" s="16">
        <v>1</v>
      </c>
    </row>
    <row r="143" spans="1:6" x14ac:dyDescent="0.2">
      <c r="A143" s="14" t="s">
        <v>302</v>
      </c>
      <c r="B143" s="18" t="s">
        <v>160</v>
      </c>
      <c r="C143" s="18">
        <v>11</v>
      </c>
      <c r="D143" s="18">
        <f t="shared" si="44"/>
        <v>13</v>
      </c>
      <c r="E143" s="16">
        <v>0</v>
      </c>
      <c r="F143" s="16">
        <v>1</v>
      </c>
    </row>
    <row r="144" spans="1:6" x14ac:dyDescent="0.2">
      <c r="A144" s="14" t="s">
        <v>303</v>
      </c>
      <c r="B144" s="18" t="s">
        <v>160</v>
      </c>
      <c r="C144" s="18">
        <v>13</v>
      </c>
      <c r="D144" s="18">
        <f t="shared" si="44"/>
        <v>15</v>
      </c>
      <c r="E144" s="16">
        <v>0</v>
      </c>
      <c r="F144" s="16">
        <v>1</v>
      </c>
    </row>
    <row r="145" spans="1:6" x14ac:dyDescent="0.2">
      <c r="A145" s="14" t="s">
        <v>304</v>
      </c>
      <c r="B145" s="18">
        <f>C145-3</f>
        <v>10</v>
      </c>
      <c r="C145" s="18">
        <v>13</v>
      </c>
      <c r="D145" s="18">
        <f>C145+3</f>
        <v>16</v>
      </c>
      <c r="E145" s="16">
        <v>0</v>
      </c>
      <c r="F145" s="16">
        <v>1</v>
      </c>
    </row>
    <row r="146" spans="1:6" x14ac:dyDescent="0.2">
      <c r="A146" s="14" t="s">
        <v>305</v>
      </c>
      <c r="B146" s="18">
        <f t="shared" ref="B146:B147" si="67">C146-3</f>
        <v>13</v>
      </c>
      <c r="C146" s="18">
        <v>16</v>
      </c>
      <c r="D146" s="18">
        <f t="shared" ref="D146:D147" si="68">C146+3</f>
        <v>19</v>
      </c>
      <c r="E146" s="16">
        <v>0</v>
      </c>
      <c r="F146" s="16">
        <v>1</v>
      </c>
    </row>
    <row r="147" spans="1:6" x14ac:dyDescent="0.2">
      <c r="A147" s="14" t="s">
        <v>306</v>
      </c>
      <c r="B147" s="18">
        <f t="shared" si="67"/>
        <v>13</v>
      </c>
      <c r="C147" s="18">
        <v>16</v>
      </c>
      <c r="D147" s="18">
        <f t="shared" si="68"/>
        <v>19</v>
      </c>
      <c r="E147" s="16">
        <v>0</v>
      </c>
      <c r="F147" s="16">
        <v>1</v>
      </c>
    </row>
  </sheetData>
  <autoFilter ref="A1:AH147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workbookViewId="0">
      <selection activeCell="H6" sqref="H6"/>
    </sheetView>
  </sheetViews>
  <sheetFormatPr baseColWidth="10" defaultColWidth="8.83203125" defaultRowHeight="15" x14ac:dyDescent="0.2"/>
  <cols>
    <col min="2" max="2" width="12.83203125" customWidth="1"/>
    <col min="3" max="3" width="49.6640625" style="56" bestFit="1" customWidth="1"/>
  </cols>
  <sheetData>
    <row r="1" spans="1:3" ht="16" x14ac:dyDescent="0.2">
      <c r="A1" s="53" t="s">
        <v>307</v>
      </c>
      <c r="B1" s="53" t="s">
        <v>308</v>
      </c>
      <c r="C1" s="55" t="s">
        <v>309</v>
      </c>
    </row>
    <row r="2" spans="1:3" ht="16" x14ac:dyDescent="0.2">
      <c r="A2" s="52">
        <v>1.01</v>
      </c>
      <c r="B2" s="54">
        <v>44554</v>
      </c>
      <c r="C2" s="56" t="s">
        <v>310</v>
      </c>
    </row>
    <row r="3" spans="1:3" ht="16" x14ac:dyDescent="0.2">
      <c r="A3" s="52">
        <v>1.02</v>
      </c>
      <c r="B3" s="54">
        <v>44197</v>
      </c>
      <c r="C3" s="56" t="s">
        <v>311</v>
      </c>
    </row>
    <row r="4" spans="1:3" ht="16" x14ac:dyDescent="0.2">
      <c r="A4" s="52">
        <v>1.03</v>
      </c>
      <c r="B4" s="54">
        <v>44575</v>
      </c>
      <c r="C4" s="56" t="s">
        <v>312</v>
      </c>
    </row>
    <row r="5" spans="1:3" ht="32" x14ac:dyDescent="0.2">
      <c r="A5" s="52">
        <v>1.04</v>
      </c>
      <c r="B5" s="54">
        <v>44579</v>
      </c>
      <c r="C5" s="56" t="s">
        <v>313</v>
      </c>
    </row>
    <row r="6" spans="1:3" ht="64" x14ac:dyDescent="0.2">
      <c r="A6" s="52">
        <v>1.6</v>
      </c>
      <c r="B6" s="54">
        <v>44655</v>
      </c>
      <c r="C6" s="56" t="s">
        <v>314</v>
      </c>
    </row>
    <row r="7" spans="1:3" ht="16" x14ac:dyDescent="0.2">
      <c r="A7" s="52">
        <v>1.7</v>
      </c>
      <c r="B7" s="61">
        <v>44866</v>
      </c>
      <c r="C7" s="56" t="s">
        <v>315</v>
      </c>
    </row>
    <row r="8" spans="1:3" ht="32" x14ac:dyDescent="0.2">
      <c r="A8" s="52">
        <v>1.9</v>
      </c>
      <c r="B8" s="61">
        <v>44958</v>
      </c>
      <c r="C8" s="56" t="s">
        <v>316</v>
      </c>
    </row>
    <row r="9" spans="1:3" ht="48" x14ac:dyDescent="0.2">
      <c r="A9" s="52">
        <v>2</v>
      </c>
      <c r="B9" s="61">
        <v>45078</v>
      </c>
      <c r="C9" s="56" t="s">
        <v>317</v>
      </c>
    </row>
    <row r="10" spans="1:3" ht="32" x14ac:dyDescent="0.2">
      <c r="A10" s="52">
        <v>2.1</v>
      </c>
      <c r="B10" s="61">
        <v>45108</v>
      </c>
      <c r="C10" s="56" t="s">
        <v>318</v>
      </c>
    </row>
    <row r="11" spans="1:3" ht="16" x14ac:dyDescent="0.2">
      <c r="A11" s="52">
        <v>2.2000000000000002</v>
      </c>
      <c r="B11" s="61">
        <v>45170</v>
      </c>
      <c r="C11" s="56" t="s">
        <v>319</v>
      </c>
    </row>
    <row r="12" spans="1:3" ht="16" x14ac:dyDescent="0.2">
      <c r="A12" s="52">
        <v>2.2999999999999998</v>
      </c>
      <c r="B12" s="61">
        <v>45170</v>
      </c>
      <c r="C12" s="56" t="s">
        <v>320</v>
      </c>
    </row>
    <row r="13" spans="1:3" ht="32" x14ac:dyDescent="0.2">
      <c r="A13" s="52">
        <v>2.4</v>
      </c>
      <c r="B13" s="61">
        <v>45352</v>
      </c>
      <c r="C13" s="56" t="s">
        <v>321</v>
      </c>
    </row>
    <row r="14" spans="1:3" x14ac:dyDescent="0.2">
      <c r="A14" s="52"/>
      <c r="B14" s="52"/>
    </row>
    <row r="15" spans="1:3" x14ac:dyDescent="0.2">
      <c r="A15" s="52"/>
      <c r="B15" s="52"/>
    </row>
    <row r="16" spans="1:3" x14ac:dyDescent="0.2">
      <c r="A16" s="52"/>
      <c r="B16" s="52"/>
    </row>
    <row r="17" spans="1:2" x14ac:dyDescent="0.2">
      <c r="A17" s="52"/>
      <c r="B17" s="52"/>
    </row>
    <row r="18" spans="1:2" x14ac:dyDescent="0.2">
      <c r="A18" s="52"/>
      <c r="B18" s="52"/>
    </row>
    <row r="19" spans="1:2" x14ac:dyDescent="0.2">
      <c r="A19" s="52"/>
      <c r="B19" s="52"/>
    </row>
    <row r="20" spans="1:2" x14ac:dyDescent="0.2">
      <c r="A20" s="52"/>
      <c r="B20" s="52"/>
    </row>
    <row r="21" spans="1:2" x14ac:dyDescent="0.2">
      <c r="A21" s="52"/>
      <c r="B21" s="52"/>
    </row>
    <row r="22" spans="1:2" x14ac:dyDescent="0.2">
      <c r="A22" s="52"/>
      <c r="B22" s="52"/>
    </row>
    <row r="23" spans="1:2" x14ac:dyDescent="0.2">
      <c r="A23" s="52"/>
      <c r="B23" s="52"/>
    </row>
    <row r="24" spans="1:2" x14ac:dyDescent="0.2">
      <c r="A24" s="52"/>
      <c r="B24" s="52"/>
    </row>
    <row r="25" spans="1:2" x14ac:dyDescent="0.2">
      <c r="A25" s="52"/>
      <c r="B25" s="52"/>
    </row>
    <row r="26" spans="1:2" x14ac:dyDescent="0.2">
      <c r="A26" s="52"/>
      <c r="B26" s="52"/>
    </row>
    <row r="27" spans="1:2" x14ac:dyDescent="0.2">
      <c r="A27" s="52"/>
      <c r="B27" s="52"/>
    </row>
    <row r="28" spans="1:2" x14ac:dyDescent="0.2">
      <c r="A28" s="52"/>
      <c r="B28" s="52"/>
    </row>
    <row r="29" spans="1:2" x14ac:dyDescent="0.2">
      <c r="A29" s="52"/>
      <c r="B29" s="52"/>
    </row>
    <row r="30" spans="1:2" x14ac:dyDescent="0.2">
      <c r="A30" s="52"/>
      <c r="B30" s="52"/>
    </row>
    <row r="31" spans="1:2" x14ac:dyDescent="0.2">
      <c r="A31" s="52"/>
      <c r="B31" s="52"/>
    </row>
    <row r="32" spans="1:2" x14ac:dyDescent="0.2">
      <c r="A32" s="52"/>
      <c r="B32" s="52"/>
    </row>
    <row r="33" spans="1:2" x14ac:dyDescent="0.2">
      <c r="A33" s="52"/>
      <c r="B33" s="52"/>
    </row>
    <row r="34" spans="1:2" x14ac:dyDescent="0.2">
      <c r="A34" s="52"/>
      <c r="B34" s="5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dave saunders</cp:lastModifiedBy>
  <cp:revision/>
  <dcterms:created xsi:type="dcterms:W3CDTF">2021-12-20T10:25:50Z</dcterms:created>
  <dcterms:modified xsi:type="dcterms:W3CDTF">2026-09-15T05:36:56Z</dcterms:modified>
  <cp:category/>
  <cp:contentStatus/>
</cp:coreProperties>
</file>